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Y:\ENTSOG\170834_entsog_TAR-NC_paper_iDoc_update\Daten_geliefert\170904\Annexes_complete\"/>
    </mc:Choice>
  </mc:AlternateContent>
  <bookViews>
    <workbookView xWindow="0" yWindow="0" windowWidth="28575" windowHeight="13560" tabRatio="443" xr2:uid="{00000000-000D-0000-FFFF-FFFF00000000}"/>
  </bookViews>
  <sheets>
    <sheet name="Cover" sheetId="4" r:id="rId1"/>
    <sheet name="CWD example" sheetId="3" r:id="rId2"/>
  </sheets>
  <calcPr calcId="171027"/>
</workbook>
</file>

<file path=xl/calcChain.xml><?xml version="1.0" encoding="utf-8"?>
<calcChain xmlns="http://schemas.openxmlformats.org/spreadsheetml/2006/main">
  <c r="P63" i="3" l="1"/>
  <c r="D59" i="3" l="1" a="1"/>
  <c r="F59" i="3" s="1"/>
  <c r="G57" i="3" a="1"/>
  <c r="G57" i="3" s="1"/>
  <c r="H57" i="3" a="1"/>
  <c r="H57" i="3" s="1"/>
  <c r="I57" i="3" a="1"/>
  <c r="I57" i="3" s="1"/>
  <c r="J57" i="3" a="1"/>
  <c r="J57" i="3" s="1"/>
  <c r="K57" i="3" a="1"/>
  <c r="K57" i="3" s="1"/>
  <c r="L57" i="3" a="1"/>
  <c r="L57" i="3" s="1"/>
  <c r="M57" i="3" a="1"/>
  <c r="M57" i="3" s="1"/>
  <c r="N57" i="3" a="1"/>
  <c r="N57" i="3" s="1"/>
  <c r="F57" i="3" a="1"/>
  <c r="F57" i="3" s="1"/>
  <c r="E57" i="3" a="1"/>
  <c r="E57" i="3" s="1"/>
  <c r="D57" i="3" a="1"/>
  <c r="D57" i="3" s="1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K59" i="3" l="1"/>
  <c r="E59" i="3"/>
  <c r="I59" i="3"/>
  <c r="D59" i="3"/>
  <c r="M59" i="3"/>
  <c r="H59" i="3"/>
  <c r="L59" i="3"/>
  <c r="G59" i="3"/>
  <c r="D58" i="3" a="1"/>
  <c r="D58" i="3" s="1"/>
  <c r="F60" i="3" s="1"/>
  <c r="Q43" i="3" a="1"/>
  <c r="Q43" i="3" s="1"/>
  <c r="R55" i="3" s="1"/>
  <c r="D131" i="3" s="1"/>
  <c r="N59" i="3"/>
  <c r="J59" i="3"/>
  <c r="H60" i="3" l="1"/>
  <c r="R43" i="3"/>
  <c r="D119" i="3" s="1"/>
  <c r="M60" i="3"/>
  <c r="R47" i="3"/>
  <c r="D123" i="3" s="1"/>
  <c r="R49" i="3"/>
  <c r="D125" i="3" s="1"/>
  <c r="N60" i="3"/>
  <c r="D60" i="3"/>
  <c r="R45" i="3"/>
  <c r="D121" i="3" s="1"/>
  <c r="R48" i="3"/>
  <c r="D124" i="3" s="1"/>
  <c r="J60" i="3"/>
  <c r="K60" i="3"/>
  <c r="E60" i="3"/>
  <c r="R44" i="3"/>
  <c r="D120" i="3" s="1"/>
  <c r="R51" i="3"/>
  <c r="D127" i="3" s="1"/>
  <c r="R46" i="3"/>
  <c r="D122" i="3" s="1"/>
  <c r="R54" i="3"/>
  <c r="D130" i="3" s="1"/>
  <c r="R50" i="3"/>
  <c r="D126" i="3" s="1"/>
  <c r="R52" i="3"/>
  <c r="D128" i="3" s="1"/>
  <c r="R53" i="3"/>
  <c r="D129" i="3" s="1"/>
  <c r="I60" i="3"/>
  <c r="L60" i="3"/>
  <c r="G60" i="3"/>
  <c r="N31" i="3"/>
  <c r="E119" i="3" s="1"/>
  <c r="F131" i="3" s="1"/>
  <c r="G131" i="3" s="1"/>
  <c r="I131" i="3" s="1"/>
  <c r="F126" i="3" l="1"/>
  <c r="G126" i="3" s="1"/>
  <c r="I126" i="3" s="1"/>
  <c r="F120" i="3"/>
  <c r="G120" i="3" s="1"/>
  <c r="I120" i="3" s="1"/>
  <c r="F124" i="3"/>
  <c r="G124" i="3" s="1"/>
  <c r="I124" i="3" s="1"/>
  <c r="F125" i="3"/>
  <c r="G125" i="3" s="1"/>
  <c r="I125" i="3" s="1"/>
  <c r="J126" i="3"/>
  <c r="J120" i="3"/>
  <c r="J125" i="3"/>
  <c r="F130" i="3"/>
  <c r="G130" i="3" s="1"/>
  <c r="I130" i="3" s="1"/>
  <c r="F121" i="3"/>
  <c r="G121" i="3" s="1"/>
  <c r="I121" i="3" s="1"/>
  <c r="F123" i="3"/>
  <c r="G123" i="3" s="1"/>
  <c r="I123" i="3" s="1"/>
  <c r="J124" i="3"/>
  <c r="J131" i="3"/>
  <c r="F129" i="3"/>
  <c r="G129" i="3" s="1"/>
  <c r="I129" i="3" s="1"/>
  <c r="F122" i="3"/>
  <c r="G122" i="3" s="1"/>
  <c r="I122" i="3" s="1"/>
  <c r="F128" i="3"/>
  <c r="G128" i="3" s="1"/>
  <c r="I128" i="3" s="1"/>
  <c r="F127" i="3"/>
  <c r="G127" i="3" s="1"/>
  <c r="I127" i="3" s="1"/>
  <c r="F119" i="3"/>
  <c r="P60" i="3"/>
  <c r="O119" i="3" a="1"/>
  <c r="R57" i="3"/>
  <c r="J129" i="3" l="1"/>
  <c r="J123" i="3"/>
  <c r="J128" i="3"/>
  <c r="J121" i="3"/>
  <c r="J127" i="3"/>
  <c r="J122" i="3"/>
  <c r="J130" i="3"/>
  <c r="F133" i="3"/>
  <c r="G119" i="3"/>
  <c r="I119" i="3" s="1"/>
  <c r="O119" i="3"/>
  <c r="O123" i="3"/>
  <c r="Q123" i="3" s="1"/>
  <c r="R123" i="3" s="1"/>
  <c r="T123" i="3" s="1"/>
  <c r="O127" i="3"/>
  <c r="Q127" i="3" s="1"/>
  <c r="R127" i="3" s="1"/>
  <c r="T127" i="3" s="1"/>
  <c r="O120" i="3"/>
  <c r="Q120" i="3" s="1"/>
  <c r="R120" i="3" s="1"/>
  <c r="T120" i="3" s="1"/>
  <c r="O124" i="3"/>
  <c r="Q124" i="3" s="1"/>
  <c r="R124" i="3" s="1"/>
  <c r="T124" i="3" s="1"/>
  <c r="O128" i="3"/>
  <c r="Q128" i="3" s="1"/>
  <c r="R128" i="3" s="1"/>
  <c r="T128" i="3" s="1"/>
  <c r="O121" i="3"/>
  <c r="Q121" i="3" s="1"/>
  <c r="R121" i="3" s="1"/>
  <c r="T121" i="3" s="1"/>
  <c r="O125" i="3"/>
  <c r="Q125" i="3" s="1"/>
  <c r="R125" i="3" s="1"/>
  <c r="T125" i="3" s="1"/>
  <c r="O129" i="3"/>
  <c r="Q129" i="3" s="1"/>
  <c r="R129" i="3" s="1"/>
  <c r="T129" i="3" s="1"/>
  <c r="O122" i="3"/>
  <c r="Q122" i="3" s="1"/>
  <c r="R122" i="3" s="1"/>
  <c r="T122" i="3" s="1"/>
  <c r="O126" i="3"/>
  <c r="Q126" i="3" s="1"/>
  <c r="R126" i="3" s="1"/>
  <c r="T126" i="3" s="1"/>
  <c r="D22" i="3"/>
  <c r="K119" i="3" l="1"/>
  <c r="U123" i="3"/>
  <c r="U129" i="3"/>
  <c r="U125" i="3"/>
  <c r="U120" i="3"/>
  <c r="J119" i="3"/>
  <c r="J133" i="3" s="1"/>
  <c r="U122" i="3"/>
  <c r="U128" i="3"/>
  <c r="U124" i="3"/>
  <c r="U126" i="3"/>
  <c r="U121" i="3"/>
  <c r="U127" i="3"/>
  <c r="Q119" i="3"/>
  <c r="O131" i="3"/>
  <c r="N32" i="3"/>
  <c r="K24" i="3"/>
  <c r="L24" i="3"/>
  <c r="J24" i="3"/>
  <c r="I24" i="3"/>
  <c r="E21" i="3"/>
  <c r="K129" i="3" l="1"/>
  <c r="L129" i="3" s="1"/>
  <c r="K130" i="3"/>
  <c r="L130" i="3" s="1"/>
  <c r="K128" i="3"/>
  <c r="L128" i="3" s="1"/>
  <c r="K127" i="3"/>
  <c r="L127" i="3" s="1"/>
  <c r="L119" i="3"/>
  <c r="K131" i="3"/>
  <c r="L131" i="3" s="1"/>
  <c r="K123" i="3"/>
  <c r="L123" i="3" s="1"/>
  <c r="K126" i="3"/>
  <c r="L126" i="3" s="1"/>
  <c r="K125" i="3"/>
  <c r="L125" i="3" s="1"/>
  <c r="K122" i="3"/>
  <c r="L122" i="3" s="1"/>
  <c r="K120" i="3"/>
  <c r="L120" i="3" s="1"/>
  <c r="K121" i="3"/>
  <c r="L121" i="3" s="1"/>
  <c r="K124" i="3"/>
  <c r="L124" i="3" s="1"/>
  <c r="R119" i="3"/>
  <c r="T119" i="3" s="1"/>
  <c r="Q131" i="3"/>
  <c r="L133" i="3" l="1"/>
  <c r="U119" i="3"/>
  <c r="U131" i="3" s="1"/>
  <c r="V119" i="3" s="1"/>
  <c r="W119" i="3" s="1"/>
  <c r="V128" i="3" l="1"/>
  <c r="W128" i="3" s="1"/>
  <c r="V122" i="3"/>
  <c r="W122" i="3" s="1"/>
  <c r="V120" i="3"/>
  <c r="W120" i="3" s="1"/>
  <c r="V125" i="3"/>
  <c r="W125" i="3" s="1"/>
  <c r="V126" i="3"/>
  <c r="W126" i="3" s="1"/>
  <c r="V124" i="3"/>
  <c r="W124" i="3" s="1"/>
  <c r="V123" i="3"/>
  <c r="W123" i="3" s="1"/>
  <c r="V127" i="3"/>
  <c r="W127" i="3" s="1"/>
  <c r="V129" i="3"/>
  <c r="W129" i="3" s="1"/>
  <c r="V121" i="3"/>
  <c r="W121" i="3" s="1"/>
  <c r="W131" i="3" l="1"/>
</calcChain>
</file>

<file path=xl/sharedStrings.xml><?xml version="1.0" encoding="utf-8"?>
<sst xmlns="http://schemas.openxmlformats.org/spreadsheetml/2006/main" count="306" uniqueCount="77">
  <si>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</si>
  <si>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</si>
  <si>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</si>
  <si>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</si>
  <si>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</si>
  <si>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</si>
  <si>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</si>
  <si>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</si>
  <si>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</si>
  <si>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</si>
  <si>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</si>
  <si>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</si>
  <si>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</si>
  <si>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</si>
  <si>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</si>
  <si>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</si>
  <si>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</si>
  <si>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</si>
  <si>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Longitude</t>
  </si>
  <si>
    <t>Latitude</t>
  </si>
  <si>
    <t>S</t>
  </si>
  <si>
    <t>T</t>
  </si>
  <si>
    <t>Entry</t>
  </si>
  <si>
    <t>Exit</t>
  </si>
  <si>
    <t>Type</t>
  </si>
  <si>
    <t>Storage</t>
  </si>
  <si>
    <t>Yes</t>
  </si>
  <si>
    <t>IP</t>
  </si>
  <si>
    <t>Production</t>
  </si>
  <si>
    <t>No</t>
  </si>
  <si>
    <t>LNG</t>
  </si>
  <si>
    <t>Consumption</t>
  </si>
  <si>
    <t>Other</t>
  </si>
  <si>
    <t>Entry Exit Split</t>
  </si>
  <si>
    <t>Assumptions</t>
  </si>
  <si>
    <t>Entry TSO Revenue to cover</t>
  </si>
  <si>
    <t>Exit TSO Revenue to cover</t>
  </si>
  <si>
    <t>Entry points</t>
  </si>
  <si>
    <t>Exit points</t>
  </si>
  <si>
    <t>Distances</t>
  </si>
  <si>
    <t>Shortest pipeline path between 2 points, when flow scenario is relevant</t>
  </si>
  <si>
    <t>ADen</t>
  </si>
  <si>
    <t>ADex</t>
  </si>
  <si>
    <t>Sum Prod</t>
  </si>
  <si>
    <t>Transpose</t>
  </si>
  <si>
    <t>RSumEn</t>
  </si>
  <si>
    <t>REn</t>
  </si>
  <si>
    <t>RSumEx</t>
  </si>
  <si>
    <t>REx</t>
  </si>
  <si>
    <t>TEn</t>
  </si>
  <si>
    <t>TEx</t>
  </si>
  <si>
    <t>Points</t>
  </si>
  <si>
    <t>En Technical Cap</t>
  </si>
  <si>
    <t>Ex Technical Cap</t>
  </si>
  <si>
    <t>F'st Contracted En</t>
  </si>
  <si>
    <t>F'st Contracted Ex</t>
  </si>
  <si>
    <t>Total</t>
  </si>
  <si>
    <t>Split</t>
  </si>
  <si>
    <t>Sum prod</t>
  </si>
  <si>
    <t>Wcen</t>
  </si>
  <si>
    <t>Wcex</t>
  </si>
  <si>
    <t>Capacity
for ADen</t>
  </si>
  <si>
    <t>Capacity
for ADex</t>
  </si>
  <si>
    <t>Storage?</t>
  </si>
  <si>
    <t>yes</t>
  </si>
  <si>
    <t>no</t>
  </si>
  <si>
    <t>TEn_adjusted</t>
  </si>
  <si>
    <t>TEn_final</t>
  </si>
  <si>
    <t>REn_final</t>
  </si>
  <si>
    <t>TEx_adjusted</t>
  </si>
  <si>
    <t>REn_adjusted</t>
  </si>
  <si>
    <t>REx_adjusted</t>
  </si>
  <si>
    <t>TEx_final</t>
  </si>
  <si>
    <t>REx_final</t>
  </si>
  <si>
    <t>STORAGE ADJUSTMENT AT ENTRY POINTS</t>
  </si>
  <si>
    <t>STORAGE ADJUSTMENT AT EXIT POINTS</t>
  </si>
  <si>
    <t>TSO Revenue to be covered by Capacity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</si>
</sst>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%"/>
  </numFmts>
  <fonts count="19" x14ac:knownFonts="1"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b/>
      <sz val="14"/>
      <color rgb="FFFFFFFF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2A3F82"/>
        <bgColor indexed="64"/>
      </patternFill>
    </fill>
    <fill>
      <patternFill patternType="solid">
        <fgColor theme="0" tint="0.599963377788628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7888A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Alignment="0" applyProtection="0"/>
    <xf numFmtId="0" fontId="2" fillId="0" borderId="0" applyNumberFormat="0" applyAlignment="0" applyProtection="0"/>
    <xf numFmtId="0" fontId="3" fillId="5" borderId="0" applyBorder="0" applyAlignment="0" applyProtection="0"/>
    <xf numFmtId="0" fontId="1" fillId="4" borderId="0" applyAlignment="0" applyProtection="0"/>
    <xf numFmtId="0" fontId="2" fillId="0" borderId="0" applyAlignment="0" applyProtection="0"/>
    <xf numFmtId="0" fontId="4" fillId="0" borderId="0"/>
    <xf numFmtId="9" fontId="8" fillId="0" borderId="0" applyFont="0" applyFill="0" applyBorder="0" applyAlignment="0" applyProtection="0"/>
  </cellStyleXfs>
  <cellXfs count="119">
    <xf numFmtId="0" fontId="0" fillId="0" borderId="0" xfId="0"/>
    <xf numFmtId="0" fontId="5" fillId="0" borderId="0" xfId="0" applyFont="1"/>
    <xf numFmtId="165" fontId="0" fillId="0" borderId="0" xfId="0" applyNumberFormat="1"/>
    <xf numFmtId="0" fontId="6" fillId="0" borderId="0" xfId="0" applyFont="1"/>
    <xf numFmtId="0" fontId="9" fillId="0" borderId="0" xfId="0" applyFont="1"/>
    <xf numFmtId="0" fontId="6" fillId="0" borderId="0" xfId="0" applyFont="1" applyFill="1" applyBorder="1"/>
    <xf numFmtId="0" fontId="7" fillId="0" borderId="0" xfId="0" applyFont="1"/>
    <xf numFmtId="0" fontId="11" fillId="0" borderId="0" xfId="0" applyFont="1"/>
    <xf numFmtId="0" fontId="13" fillId="0" borderId="0" xfId="0" applyFont="1"/>
    <xf numFmtId="0" fontId="0" fillId="0" borderId="5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10" xfId="0" applyBorder="1"/>
    <xf numFmtId="0" fontId="0" fillId="0" borderId="9" xfId="0" applyBorder="1"/>
    <xf numFmtId="0" fontId="5" fillId="0" borderId="1" xfId="0" applyFont="1" applyBorder="1"/>
    <xf numFmtId="0" fontId="0" fillId="0" borderId="2" xfId="0" applyBorder="1"/>
    <xf numFmtId="0" fontId="0" fillId="0" borderId="3" xfId="0" applyBorder="1"/>
    <xf numFmtId="165" fontId="6" fillId="0" borderId="0" xfId="0" applyNumberFormat="1" applyFont="1" applyBorder="1"/>
    <xf numFmtId="0" fontId="5" fillId="7" borderId="0" xfId="0" applyFont="1" applyFill="1"/>
    <xf numFmtId="164" fontId="0" fillId="0" borderId="0" xfId="0" applyNumberFormat="1"/>
    <xf numFmtId="0" fontId="0" fillId="0" borderId="0" xfId="0" applyFill="1"/>
    <xf numFmtId="0" fontId="5" fillId="0" borderId="0" xfId="0" applyFont="1" applyFill="1"/>
    <xf numFmtId="0" fontId="11" fillId="0" borderId="0" xfId="0" applyFont="1" applyBorder="1"/>
    <xf numFmtId="0" fontId="5" fillId="0" borderId="0" xfId="0" applyFont="1" applyFill="1" applyBorder="1"/>
    <xf numFmtId="165" fontId="0" fillId="0" borderId="0" xfId="0" applyNumberFormat="1" applyFill="1" applyBorder="1"/>
    <xf numFmtId="0" fontId="5" fillId="6" borderId="0" xfId="0" applyFont="1" applyFill="1" applyBorder="1"/>
    <xf numFmtId="166" fontId="9" fillId="6" borderId="0" xfId="8" applyNumberFormat="1" applyFont="1" applyFill="1" applyBorder="1"/>
    <xf numFmtId="166" fontId="11" fillId="6" borderId="0" xfId="8" applyNumberFormat="1" applyFont="1" applyFill="1" applyBorder="1"/>
    <xf numFmtId="166" fontId="0" fillId="6" borderId="0" xfId="8" applyNumberFormat="1" applyFont="1" applyFill="1" applyBorder="1"/>
    <xf numFmtId="0" fontId="0" fillId="6" borderId="0" xfId="0" applyFill="1" applyBorder="1"/>
    <xf numFmtId="166" fontId="5" fillId="6" borderId="0" xfId="0" applyNumberFormat="1" applyFont="1" applyFill="1" applyBorder="1"/>
    <xf numFmtId="2" fontId="12" fillId="0" borderId="0" xfId="0" applyNumberFormat="1" applyFont="1" applyFill="1" applyBorder="1"/>
    <xf numFmtId="0" fontId="15" fillId="0" borderId="0" xfId="0" applyFont="1"/>
    <xf numFmtId="0" fontId="15" fillId="0" borderId="0" xfId="0" applyFont="1" applyBorder="1"/>
    <xf numFmtId="0" fontId="7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/>
    <xf numFmtId="2" fontId="9" fillId="0" borderId="0" xfId="0" applyNumberFormat="1" applyFont="1" applyFill="1" applyBorder="1"/>
    <xf numFmtId="2" fontId="6" fillId="0" borderId="0" xfId="0" applyNumberFormat="1" applyFont="1" applyFill="1" applyBorder="1"/>
    <xf numFmtId="2" fontId="0" fillId="0" borderId="0" xfId="0" applyNumberFormat="1" applyFill="1" applyBorder="1"/>
    <xf numFmtId="166" fontId="7" fillId="0" borderId="0" xfId="8" applyNumberFormat="1" applyFont="1" applyFill="1" applyBorder="1"/>
    <xf numFmtId="166" fontId="6" fillId="0" borderId="0" xfId="8" applyNumberFormat="1" applyFont="1" applyFill="1" applyBorder="1"/>
    <xf numFmtId="166" fontId="10" fillId="0" borderId="0" xfId="8" applyNumberFormat="1" applyFont="1" applyFill="1" applyBorder="1"/>
    <xf numFmtId="0" fontId="14" fillId="0" borderId="0" xfId="0" applyFont="1" applyFill="1" applyBorder="1"/>
    <xf numFmtId="0" fontId="9" fillId="0" borderId="0" xfId="0" applyFont="1" applyFill="1" applyBorder="1"/>
    <xf numFmtId="0" fontId="10" fillId="0" borderId="0" xfId="0" applyFont="1"/>
    <xf numFmtId="0" fontId="10" fillId="0" borderId="0" xfId="0" applyFont="1" applyBorder="1"/>
    <xf numFmtId="0" fontId="16" fillId="0" borderId="0" xfId="0" applyFont="1" applyBorder="1"/>
    <xf numFmtId="0" fontId="17" fillId="0" borderId="0" xfId="0" applyFont="1" applyBorder="1"/>
    <xf numFmtId="0" fontId="16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10" fillId="0" borderId="0" xfId="0" applyFont="1" applyFill="1" applyBorder="1" applyAlignment="1"/>
    <xf numFmtId="0" fontId="0" fillId="0" borderId="0" xfId="0" applyFill="1" applyBorder="1" applyAlignment="1"/>
    <xf numFmtId="0" fontId="13" fillId="0" borderId="0" xfId="0" applyFont="1" applyBorder="1"/>
    <xf numFmtId="0" fontId="5" fillId="0" borderId="0" xfId="0" applyFont="1" applyBorder="1"/>
    <xf numFmtId="0" fontId="7" fillId="0" borderId="0" xfId="0" applyFont="1" applyBorder="1"/>
    <xf numFmtId="0" fontId="6" fillId="0" borderId="0" xfId="0" applyFont="1" applyBorder="1"/>
    <xf numFmtId="0" fontId="12" fillId="0" borderId="0" xfId="0" applyFont="1" applyBorder="1"/>
    <xf numFmtId="0" fontId="9" fillId="0" borderId="0" xfId="0" applyFont="1" applyBorder="1"/>
    <xf numFmtId="164" fontId="0" fillId="0" borderId="0" xfId="0" applyNumberFormat="1" applyBorder="1"/>
    <xf numFmtId="0" fontId="1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0" fontId="0" fillId="0" borderId="0" xfId="0" applyNumberFormat="1" applyBorder="1"/>
    <xf numFmtId="2" fontId="0" fillId="0" borderId="0" xfId="0" applyNumberFormat="1" applyBorder="1"/>
    <xf numFmtId="0" fontId="0" fillId="0" borderId="6" xfId="0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2" fontId="16" fillId="0" borderId="0" xfId="0" applyNumberFormat="1" applyFont="1" applyAlignment="1">
      <alignment horizontal="center"/>
    </xf>
    <xf numFmtId="166" fontId="16" fillId="0" borderId="0" xfId="8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166" fontId="10" fillId="0" borderId="0" xfId="8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0" fontId="16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66" fontId="11" fillId="0" borderId="4" xfId="0" applyNumberFormat="1" applyFont="1" applyBorder="1" applyAlignment="1">
      <alignment horizontal="center"/>
    </xf>
    <xf numFmtId="2" fontId="11" fillId="0" borderId="4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5" fontId="18" fillId="9" borderId="0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7" fillId="0" borderId="4" xfId="8" applyNumberFormat="1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2" fontId="17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8" fillId="9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2" fontId="14" fillId="9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9" fontId="10" fillId="0" borderId="0" xfId="8" applyFont="1" applyAlignment="1">
      <alignment horizontal="center"/>
    </xf>
    <xf numFmtId="2" fontId="10" fillId="0" borderId="0" xfId="0" applyNumberFormat="1" applyFont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3" fillId="8" borderId="0" xfId="0" applyFont="1" applyFill="1" applyAlignment="1">
      <alignment horizontal="center"/>
    </xf>
    <xf numFmtId="0" fontId="5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</cellXfs>
  <cellStyles count="9">
    <cellStyle name="E Head0" xfId="4" xr:uid="{00000000-0005-0000-0000-000000000000}"/>
    <cellStyle name="E Head1" xfId="5" xr:uid="{00000000-0005-0000-0000-000001000000}"/>
    <cellStyle name="E Head2" xfId="6" xr:uid="{00000000-0005-0000-0000-000002000000}"/>
    <cellStyle name="E Normal" xfId="7" xr:uid="{00000000-0005-0000-0000-000003000000}"/>
    <cellStyle name="Prozent" xfId="8" builtinId="5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</cellStyles>
  <dxfs count="0"/>
  <tableStyles count="0" defaultTableStyle="TableStyleMedium2" defaultPivotStyle="PivotStyleLight16"/>
  <colors>
    <mruColors>
      <color rgb="FF87888A"/>
      <color rgb="FFBFBFBF"/>
      <color rgb="FF2A3F8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007004532344463E-2"/>
          <c:y val="3.7895935459260649E-2"/>
          <c:w val="0.94450762257931598"/>
          <c:h val="0.935777181865282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dPt>
            <c:idx val="1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782-4829-934B-27808E8C111F}"/>
              </c:ext>
            </c:extLst>
          </c:dPt>
          <c:dPt>
            <c:idx val="5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782-4829-934B-27808E8C111F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82-4829-934B-27808E8C111F}"/>
              </c:ext>
            </c:extLst>
          </c:dPt>
          <c:dPt>
            <c:idx val="8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82-4829-934B-27808E8C111F}"/>
              </c:ext>
            </c:extLst>
          </c:dPt>
          <c:dPt>
            <c:idx val="10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82-4829-934B-27808E8C111F}"/>
              </c:ext>
            </c:extLst>
          </c:dPt>
          <c:dPt>
            <c:idx val="11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82-4829-934B-27808E8C111F}"/>
              </c:ext>
            </c:extLst>
          </c:dPt>
          <c:dPt>
            <c:idx val="12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82-4829-934B-27808E8C111F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2-4829-934B-27808E8C111F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2-4829-934B-27808E8C111F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2-4829-934B-27808E8C111F}"/>
              </c:ext>
            </c:extLst>
          </c:dPt>
          <c:xVal>
            <c:numRef>
              <c:f>'CWD example'!$D$3:$D$22</c:f>
              <c:numCache>
                <c:formatCode>General</c:formatCode>
                <c:ptCount val="20"/>
                <c:pt idx="0">
                  <c:v>19</c:v>
                </c:pt>
                <c:pt idx="1">
                  <c:v>13</c:v>
                </c:pt>
                <c:pt idx="2">
                  <c:v>8</c:v>
                </c:pt>
                <c:pt idx="3">
                  <c:v>12</c:v>
                </c:pt>
                <c:pt idx="4">
                  <c:v>7</c:v>
                </c:pt>
                <c:pt idx="5">
                  <c:v>2</c:v>
                </c:pt>
                <c:pt idx="6">
                  <c:v>20</c:v>
                </c:pt>
                <c:pt idx="7">
                  <c:v>9</c:v>
                </c:pt>
                <c:pt idx="8">
                  <c:v>2</c:v>
                </c:pt>
                <c:pt idx="9">
                  <c:v>25</c:v>
                </c:pt>
                <c:pt idx="10">
                  <c:v>25</c:v>
                </c:pt>
                <c:pt idx="11">
                  <c:v>21</c:v>
                </c:pt>
                <c:pt idx="12">
                  <c:v>23</c:v>
                </c:pt>
                <c:pt idx="13">
                  <c:v>16</c:v>
                </c:pt>
                <c:pt idx="14">
                  <c:v>21</c:v>
                </c:pt>
                <c:pt idx="15">
                  <c:v>9</c:v>
                </c:pt>
                <c:pt idx="16">
                  <c:v>11</c:v>
                </c:pt>
                <c:pt idx="17">
                  <c:v>6</c:v>
                </c:pt>
                <c:pt idx="18">
                  <c:v>21</c:v>
                </c:pt>
                <c:pt idx="19" formatCode="0.0">
                  <c:v>19.428571428571427</c:v>
                </c:pt>
              </c:numCache>
            </c:numRef>
          </c:xVal>
          <c:yVal>
            <c:numRef>
              <c:f>'CWD example'!$E$3:$E$22</c:f>
              <c:numCache>
                <c:formatCode>General</c:formatCode>
                <c:ptCount val="20"/>
                <c:pt idx="0">
                  <c:v>11</c:v>
                </c:pt>
                <c:pt idx="1">
                  <c:v>25</c:v>
                </c:pt>
                <c:pt idx="2">
                  <c:v>11</c:v>
                </c:pt>
                <c:pt idx="3">
                  <c:v>22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  <c:pt idx="9">
                  <c:v>6</c:v>
                </c:pt>
                <c:pt idx="10">
                  <c:v>3</c:v>
                </c:pt>
                <c:pt idx="11">
                  <c:v>26</c:v>
                </c:pt>
                <c:pt idx="12">
                  <c:v>19</c:v>
                </c:pt>
                <c:pt idx="13">
                  <c:v>14</c:v>
                </c:pt>
                <c:pt idx="14">
                  <c:v>14</c:v>
                </c:pt>
                <c:pt idx="15">
                  <c:v>22</c:v>
                </c:pt>
                <c:pt idx="16">
                  <c:v>1</c:v>
                </c:pt>
                <c:pt idx="17">
                  <c:v>3</c:v>
                </c:pt>
                <c:pt idx="18" formatCode="0.0">
                  <c:v>18.333333333333332</c:v>
                </c:pt>
                <c:pt idx="19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782-4829-934B-27808E8C1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285688"/>
        <c:axId val="361286080"/>
      </c:scatterChart>
      <c:valAx>
        <c:axId val="361285688"/>
        <c:scaling>
          <c:orientation val="minMax"/>
          <c:max val="35"/>
          <c:min val="-5"/>
        </c:scaling>
        <c:delete val="1"/>
        <c:axPos val="b"/>
        <c:numFmt formatCode="General" sourceLinked="1"/>
        <c:majorTickMark val="out"/>
        <c:minorTickMark val="none"/>
        <c:tickLblPos val="nextTo"/>
        <c:crossAx val="361286080"/>
        <c:crosses val="autoZero"/>
        <c:crossBetween val="midCat"/>
      </c:valAx>
      <c:valAx>
        <c:axId val="361286080"/>
        <c:scaling>
          <c:orientation val="minMax"/>
          <c:max val="35"/>
          <c:min val="-5"/>
        </c:scaling>
        <c:delete val="1"/>
        <c:axPos val="l"/>
        <c:numFmt formatCode="General" sourceLinked="1"/>
        <c:majorTickMark val="out"/>
        <c:minorTickMark val="none"/>
        <c:tickLblPos val="nextTo"/>
        <c:crossAx val="3612856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007004532344463E-2"/>
          <c:y val="3.7895935459260649E-2"/>
          <c:w val="0.94450762257931598"/>
          <c:h val="0.935777181865282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dPt>
            <c:idx val="1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408-4BE5-9A10-75B5C36DC51A}"/>
              </c:ext>
            </c:extLst>
          </c:dPt>
          <c:dPt>
            <c:idx val="5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408-4BE5-9A10-75B5C36DC51A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08-4BE5-9A10-75B5C36DC51A}"/>
              </c:ext>
            </c:extLst>
          </c:dPt>
          <c:dPt>
            <c:idx val="8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08-4BE5-9A10-75B5C36DC51A}"/>
              </c:ext>
            </c:extLst>
          </c:dPt>
          <c:dPt>
            <c:idx val="10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08-4BE5-9A10-75B5C36DC51A}"/>
              </c:ext>
            </c:extLst>
          </c:dPt>
          <c:dPt>
            <c:idx val="11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08-4BE5-9A10-75B5C36DC51A}"/>
              </c:ext>
            </c:extLst>
          </c:dPt>
          <c:dPt>
            <c:idx val="12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08-4BE5-9A10-75B5C36DC51A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08-4BE5-9A10-75B5C36DC51A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08-4BE5-9A10-75B5C36DC51A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08-4BE5-9A10-75B5C36DC51A}"/>
              </c:ext>
            </c:extLst>
          </c:dPt>
          <c:xVal>
            <c:numRef>
              <c:f>'CWD example'!$D$3:$D$22</c:f>
              <c:numCache>
                <c:formatCode>General</c:formatCode>
                <c:ptCount val="20"/>
                <c:pt idx="0">
                  <c:v>19</c:v>
                </c:pt>
                <c:pt idx="1">
                  <c:v>13</c:v>
                </c:pt>
                <c:pt idx="2">
                  <c:v>8</c:v>
                </c:pt>
                <c:pt idx="3">
                  <c:v>12</c:v>
                </c:pt>
                <c:pt idx="4">
                  <c:v>7</c:v>
                </c:pt>
                <c:pt idx="5">
                  <c:v>2</c:v>
                </c:pt>
                <c:pt idx="6">
                  <c:v>20</c:v>
                </c:pt>
                <c:pt idx="7">
                  <c:v>9</c:v>
                </c:pt>
                <c:pt idx="8">
                  <c:v>2</c:v>
                </c:pt>
                <c:pt idx="9">
                  <c:v>25</c:v>
                </c:pt>
                <c:pt idx="10">
                  <c:v>25</c:v>
                </c:pt>
                <c:pt idx="11">
                  <c:v>21</c:v>
                </c:pt>
                <c:pt idx="12">
                  <c:v>23</c:v>
                </c:pt>
                <c:pt idx="13">
                  <c:v>16</c:v>
                </c:pt>
                <c:pt idx="14">
                  <c:v>21</c:v>
                </c:pt>
                <c:pt idx="15">
                  <c:v>9</c:v>
                </c:pt>
                <c:pt idx="16">
                  <c:v>11</c:v>
                </c:pt>
                <c:pt idx="17">
                  <c:v>6</c:v>
                </c:pt>
                <c:pt idx="18">
                  <c:v>21</c:v>
                </c:pt>
                <c:pt idx="19" formatCode="0.0">
                  <c:v>19.428571428571427</c:v>
                </c:pt>
              </c:numCache>
            </c:numRef>
          </c:xVal>
          <c:yVal>
            <c:numRef>
              <c:f>'CWD example'!$E$3:$E$22</c:f>
              <c:numCache>
                <c:formatCode>General</c:formatCode>
                <c:ptCount val="20"/>
                <c:pt idx="0">
                  <c:v>11</c:v>
                </c:pt>
                <c:pt idx="1">
                  <c:v>25</c:v>
                </c:pt>
                <c:pt idx="2">
                  <c:v>11</c:v>
                </c:pt>
                <c:pt idx="3">
                  <c:v>22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  <c:pt idx="9">
                  <c:v>6</c:v>
                </c:pt>
                <c:pt idx="10">
                  <c:v>3</c:v>
                </c:pt>
                <c:pt idx="11">
                  <c:v>26</c:v>
                </c:pt>
                <c:pt idx="12">
                  <c:v>19</c:v>
                </c:pt>
                <c:pt idx="13">
                  <c:v>14</c:v>
                </c:pt>
                <c:pt idx="14">
                  <c:v>14</c:v>
                </c:pt>
                <c:pt idx="15">
                  <c:v>22</c:v>
                </c:pt>
                <c:pt idx="16">
                  <c:v>1</c:v>
                </c:pt>
                <c:pt idx="17">
                  <c:v>3</c:v>
                </c:pt>
                <c:pt idx="18" formatCode="0.0">
                  <c:v>18.333333333333332</c:v>
                </c:pt>
                <c:pt idx="19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408-4BE5-9A10-75B5C36DC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286864"/>
        <c:axId val="361287256"/>
      </c:scatterChart>
      <c:valAx>
        <c:axId val="361286864"/>
        <c:scaling>
          <c:orientation val="minMax"/>
          <c:max val="35"/>
          <c:min val="-5"/>
        </c:scaling>
        <c:delete val="1"/>
        <c:axPos val="b"/>
        <c:numFmt formatCode="General" sourceLinked="1"/>
        <c:majorTickMark val="out"/>
        <c:minorTickMark val="none"/>
        <c:tickLblPos val="nextTo"/>
        <c:crossAx val="361287256"/>
        <c:crosses val="autoZero"/>
        <c:crossBetween val="midCat"/>
      </c:valAx>
      <c:valAx>
        <c:axId val="361287256"/>
        <c:scaling>
          <c:orientation val="minMax"/>
          <c:max val="35"/>
          <c:min val="-5"/>
        </c:scaling>
        <c:delete val="1"/>
        <c:axPos val="l"/>
        <c:numFmt formatCode="General" sourceLinked="1"/>
        <c:majorTickMark val="out"/>
        <c:minorTickMark val="none"/>
        <c:tickLblPos val="nextTo"/>
        <c:crossAx val="361286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5.jpe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image" Target="../media/image2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9526</xdr:rowOff>
    </xdr:from>
    <xdr:to>
      <xdr:col>7</xdr:col>
      <xdr:colOff>10583</xdr:colOff>
      <xdr:row>39</xdr:row>
      <xdr:rowOff>140024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2A41206-B71A-4CAE-A076-EE2DBE99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"/>
          <a:ext cx="5344583" cy="7559998"/>
        </a:xfrm>
        <a:prstGeom prst="rect">
          <a:avLst/>
        </a:prstGeom>
        <a:effectLst>
          <a:outerShdw blurRad="50800" dist="38100" dir="2700000" algn="tl" rotWithShape="0">
            <a:prstClr val="black">
              <a:alpha val="5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352424</xdr:colOff>
      <xdr:row>0</xdr:row>
      <xdr:rowOff>180974</xdr:rowOff>
    </xdr:from>
    <xdr:to>
      <xdr:col>30</xdr:col>
      <xdr:colOff>129427</xdr:colOff>
      <xdr:row>28</xdr:row>
      <xdr:rowOff>122928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212912</xdr:colOff>
      <xdr:row>32</xdr:row>
      <xdr:rowOff>134471</xdr:rowOff>
    </xdr:from>
    <xdr:to>
      <xdr:col>34</xdr:col>
      <xdr:colOff>311727</xdr:colOff>
      <xdr:row>53</xdr:row>
      <xdr:rowOff>138545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2196612" y="6287621"/>
          <a:ext cx="3756415" cy="401409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212913</xdr:colOff>
      <xdr:row>31</xdr:row>
      <xdr:rowOff>56028</xdr:rowOff>
    </xdr:from>
    <xdr:to>
      <xdr:col>29</xdr:col>
      <xdr:colOff>493060</xdr:colOff>
      <xdr:row>32</xdr:row>
      <xdr:rowOff>123263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4753795" y="5838263"/>
          <a:ext cx="885265" cy="268941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/>
            <a:t>CAPTION</a:t>
          </a:r>
        </a:p>
        <a:p>
          <a:endParaRPr lang="en-GB" sz="1100"/>
        </a:p>
      </xdr:txBody>
    </xdr:sp>
    <xdr:clientData/>
  </xdr:twoCellAnchor>
  <xdr:twoCellAnchor editAs="oneCell">
    <xdr:from>
      <xdr:col>28</xdr:col>
      <xdr:colOff>280148</xdr:colOff>
      <xdr:row>34</xdr:row>
      <xdr:rowOff>33617</xdr:rowOff>
    </xdr:from>
    <xdr:to>
      <xdr:col>28</xdr:col>
      <xdr:colOff>644543</xdr:colOff>
      <xdr:row>35</xdr:row>
      <xdr:rowOff>169052</xdr:rowOff>
    </xdr:to>
    <xdr:pic>
      <xdr:nvPicPr>
        <xdr:cNvPr id="5" name="Picture 4" descr="C:\Users\Laurent.Percebois\AppData\Local\Microsoft\Windows\Temporary Internet Files\Content.IE5\5LDU6IB0\Gas_stove_blue_flames[1]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1030" y="6409764"/>
          <a:ext cx="364396" cy="32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324971</xdr:colOff>
      <xdr:row>36</xdr:row>
      <xdr:rowOff>145676</xdr:rowOff>
    </xdr:from>
    <xdr:to>
      <xdr:col>28</xdr:col>
      <xdr:colOff>621019</xdr:colOff>
      <xdr:row>38</xdr:row>
      <xdr:rowOff>42896</xdr:rowOff>
    </xdr:to>
    <xdr:pic>
      <xdr:nvPicPr>
        <xdr:cNvPr id="6" name="char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24865853" y="6902823"/>
          <a:ext cx="296049" cy="278220"/>
        </a:xfrm>
        <a:prstGeom prst="rect">
          <a:avLst/>
        </a:prstGeom>
      </xdr:spPr>
    </xdr:pic>
    <xdr:clientData/>
  </xdr:twoCellAnchor>
  <xdr:twoCellAnchor editAs="oneCell">
    <xdr:from>
      <xdr:col>28</xdr:col>
      <xdr:colOff>433465</xdr:colOff>
      <xdr:row>46</xdr:row>
      <xdr:rowOff>68255</xdr:rowOff>
    </xdr:from>
    <xdr:to>
      <xdr:col>29</xdr:col>
      <xdr:colOff>150310</xdr:colOff>
      <xdr:row>47</xdr:row>
      <xdr:rowOff>159074</xdr:rowOff>
    </xdr:to>
    <xdr:pic>
      <xdr:nvPicPr>
        <xdr:cNvPr id="7" name="chart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094556" y="8710028"/>
          <a:ext cx="367805" cy="281319"/>
        </a:xfrm>
        <a:prstGeom prst="rect">
          <a:avLst/>
        </a:prstGeom>
      </xdr:spPr>
    </xdr:pic>
    <xdr:clientData/>
  </xdr:twoCellAnchor>
  <xdr:twoCellAnchor editAs="oneCell">
    <xdr:from>
      <xdr:col>28</xdr:col>
      <xdr:colOff>277090</xdr:colOff>
      <xdr:row>49</xdr:row>
      <xdr:rowOff>102891</xdr:rowOff>
    </xdr:from>
    <xdr:to>
      <xdr:col>29</xdr:col>
      <xdr:colOff>195385</xdr:colOff>
      <xdr:row>51</xdr:row>
      <xdr:rowOff>139675</xdr:rowOff>
    </xdr:to>
    <xdr:pic>
      <xdr:nvPicPr>
        <xdr:cNvPr id="9" name="chart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38181" y="9316164"/>
          <a:ext cx="569255" cy="417784"/>
        </a:xfrm>
        <a:prstGeom prst="rect">
          <a:avLst/>
        </a:prstGeom>
      </xdr:spPr>
    </xdr:pic>
    <xdr:clientData/>
  </xdr:twoCellAnchor>
  <xdr:twoCellAnchor>
    <xdr:from>
      <xdr:col>31</xdr:col>
      <xdr:colOff>45842</xdr:colOff>
      <xdr:row>33</xdr:row>
      <xdr:rowOff>165542</xdr:rowOff>
    </xdr:from>
    <xdr:to>
      <xdr:col>32</xdr:col>
      <xdr:colOff>307046</xdr:colOff>
      <xdr:row>35</xdr:row>
      <xdr:rowOff>132665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6525342" y="6322156"/>
          <a:ext cx="867340" cy="356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2</a:t>
          </a:r>
          <a:endParaRPr lang="en-GB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403412</xdr:colOff>
      <xdr:row>38</xdr:row>
      <xdr:rowOff>145677</xdr:rowOff>
    </xdr:from>
    <xdr:to>
      <xdr:col>29</xdr:col>
      <xdr:colOff>100852</xdr:colOff>
      <xdr:row>41</xdr:row>
      <xdr:rowOff>112059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24944294" y="7283824"/>
          <a:ext cx="302558" cy="53788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280147</xdr:colOff>
      <xdr:row>42</xdr:row>
      <xdr:rowOff>156882</xdr:rowOff>
    </xdr:from>
    <xdr:to>
      <xdr:col>29</xdr:col>
      <xdr:colOff>425823</xdr:colOff>
      <xdr:row>44</xdr:row>
      <xdr:rowOff>168088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>
          <a:off x="24821029" y="8057029"/>
          <a:ext cx="750794" cy="392206"/>
        </a:xfrm>
        <a:prstGeom prst="line">
          <a:avLst/>
        </a:prstGeom>
        <a:ln w="25400">
          <a:solidFill>
            <a:srgbClr val="FFC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539409</xdr:colOff>
      <xdr:row>37</xdr:row>
      <xdr:rowOff>16300</xdr:rowOff>
    </xdr:from>
    <xdr:to>
      <xdr:col>31</xdr:col>
      <xdr:colOff>550615</xdr:colOff>
      <xdr:row>38</xdr:row>
      <xdr:rowOff>49918</xdr:rowOff>
    </xdr:to>
    <xdr:sp macro="" textlink="">
      <xdr:nvSpPr>
        <xdr:cNvPr id="16" name="Arc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6412773" y="6943573"/>
          <a:ext cx="617342" cy="224118"/>
        </a:xfrm>
        <a:prstGeom prst="arc">
          <a:avLst/>
        </a:prstGeom>
        <a:solidFill>
          <a:schemeClr val="bg1"/>
        </a:solidFill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549089</xdr:colOff>
      <xdr:row>39</xdr:row>
      <xdr:rowOff>179295</xdr:rowOff>
    </xdr:from>
    <xdr:to>
      <xdr:col>28</xdr:col>
      <xdr:colOff>594808</xdr:colOff>
      <xdr:row>40</xdr:row>
      <xdr:rowOff>34514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5089971" y="7507942"/>
          <a:ext cx="45719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582706</xdr:colOff>
      <xdr:row>43</xdr:row>
      <xdr:rowOff>89648</xdr:rowOff>
    </xdr:from>
    <xdr:to>
      <xdr:col>29</xdr:col>
      <xdr:colOff>33618</xdr:colOff>
      <xdr:row>43</xdr:row>
      <xdr:rowOff>168089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5123588" y="8180295"/>
          <a:ext cx="56030" cy="78441"/>
        </a:xfrm>
        <a:prstGeom prst="ellipse">
          <a:avLst/>
        </a:prstGeom>
        <a:solidFill>
          <a:srgbClr val="FF0000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31</xdr:col>
      <xdr:colOff>162104</xdr:colOff>
      <xdr:row>48</xdr:row>
      <xdr:rowOff>110530</xdr:rowOff>
    </xdr:from>
    <xdr:to>
      <xdr:col>32</xdr:col>
      <xdr:colOff>287990</xdr:colOff>
      <xdr:row>50</xdr:row>
      <xdr:rowOff>19291</xdr:rowOff>
    </xdr:to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7582898" y="9310559"/>
          <a:ext cx="731004" cy="28976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1000" i="1"/>
            <a:t>7 </a:t>
          </a:r>
          <a:endParaRPr lang="en-GB" sz="800" i="1"/>
        </a:p>
      </xdr:txBody>
    </xdr:sp>
    <xdr:clientData/>
  </xdr:twoCellAnchor>
  <xdr:twoCellAnchor>
    <xdr:from>
      <xdr:col>31</xdr:col>
      <xdr:colOff>112059</xdr:colOff>
      <xdr:row>40</xdr:row>
      <xdr:rowOff>134471</xdr:rowOff>
    </xdr:from>
    <xdr:to>
      <xdr:col>32</xdr:col>
      <xdr:colOff>57220</xdr:colOff>
      <xdr:row>40</xdr:row>
      <xdr:rowOff>138371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26468294" y="7653618"/>
          <a:ext cx="550279" cy="3900"/>
        </a:xfrm>
        <a:prstGeom prst="straightConnector1">
          <a:avLst/>
        </a:prstGeom>
        <a:ln w="25400">
          <a:solidFill>
            <a:srgbClr val="00B0F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78441</xdr:colOff>
      <xdr:row>33</xdr:row>
      <xdr:rowOff>179294</xdr:rowOff>
    </xdr:from>
    <xdr:to>
      <xdr:col>30</xdr:col>
      <xdr:colOff>537882</xdr:colOff>
      <xdr:row>37</xdr:row>
      <xdr:rowOff>22412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5224441" y="6353735"/>
          <a:ext cx="1064559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Domestic exit point</a:t>
          </a:r>
        </a:p>
        <a:p>
          <a:endParaRPr lang="en-GB" sz="1100"/>
        </a:p>
      </xdr:txBody>
    </xdr:sp>
    <xdr:clientData/>
  </xdr:twoCellAnchor>
  <xdr:twoCellAnchor>
    <xdr:from>
      <xdr:col>29</xdr:col>
      <xdr:colOff>40342</xdr:colOff>
      <xdr:row>36</xdr:row>
      <xdr:rowOff>129987</xdr:rowOff>
    </xdr:from>
    <xdr:to>
      <xdr:col>30</xdr:col>
      <xdr:colOff>499783</xdr:colOff>
      <xdr:row>39</xdr:row>
      <xdr:rowOff>174811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5186342" y="6887134"/>
          <a:ext cx="1064559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Storage point</a:t>
          </a:r>
        </a:p>
        <a:p>
          <a:endParaRPr lang="en-GB" sz="1100"/>
        </a:p>
      </xdr:txBody>
    </xdr:sp>
    <xdr:clientData/>
  </xdr:twoCellAnchor>
  <xdr:twoCellAnchor>
    <xdr:from>
      <xdr:col>32</xdr:col>
      <xdr:colOff>89647</xdr:colOff>
      <xdr:row>39</xdr:row>
      <xdr:rowOff>112059</xdr:rowOff>
    </xdr:from>
    <xdr:to>
      <xdr:col>34</xdr:col>
      <xdr:colOff>56030</xdr:colOff>
      <xdr:row>42</xdr:row>
      <xdr:rowOff>156883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7175283" y="7420332"/>
          <a:ext cx="1178656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Monodirectional </a:t>
          </a:r>
          <a:r>
            <a:rPr lang="en-GB" sz="1100">
              <a:solidFill>
                <a:srgbClr val="00B0F0"/>
              </a:solidFill>
            </a:rPr>
            <a:t>entry</a:t>
          </a:r>
          <a:r>
            <a:rPr lang="en-GB" sz="1100"/>
            <a:t> </a:t>
          </a:r>
          <a:r>
            <a:rPr lang="en-GB" sz="1100">
              <a:solidFill>
                <a:srgbClr val="00B0F0"/>
              </a:solidFill>
            </a:rPr>
            <a:t>IP</a:t>
          </a:r>
        </a:p>
        <a:p>
          <a:endParaRPr lang="en-GB" sz="1100"/>
        </a:p>
      </xdr:txBody>
    </xdr:sp>
    <xdr:clientData/>
  </xdr:twoCellAnchor>
  <xdr:twoCellAnchor>
    <xdr:from>
      <xdr:col>32</xdr:col>
      <xdr:colOff>114708</xdr:colOff>
      <xdr:row>48</xdr:row>
      <xdr:rowOff>84146</xdr:rowOff>
    </xdr:from>
    <xdr:to>
      <xdr:col>34</xdr:col>
      <xdr:colOff>141602</xdr:colOff>
      <xdr:row>51</xdr:row>
      <xdr:rowOff>128970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28140620" y="9284175"/>
          <a:ext cx="1237129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Distance between points</a:t>
          </a:r>
        </a:p>
        <a:p>
          <a:endParaRPr lang="en-GB" sz="1100"/>
        </a:p>
      </xdr:txBody>
    </xdr:sp>
    <xdr:clientData/>
  </xdr:twoCellAnchor>
  <xdr:twoCellAnchor>
    <xdr:from>
      <xdr:col>29</xdr:col>
      <xdr:colOff>147916</xdr:colOff>
      <xdr:row>39</xdr:row>
      <xdr:rowOff>24653</xdr:rowOff>
    </xdr:from>
    <xdr:to>
      <xdr:col>31</xdr:col>
      <xdr:colOff>145677</xdr:colOff>
      <xdr:row>42</xdr:row>
      <xdr:rowOff>69477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5293916" y="7353300"/>
          <a:ext cx="1207996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Monodirectional pipeline with point</a:t>
          </a:r>
        </a:p>
        <a:p>
          <a:endParaRPr lang="en-GB" sz="1100"/>
        </a:p>
      </xdr:txBody>
    </xdr:sp>
    <xdr:clientData/>
  </xdr:twoCellAnchor>
  <xdr:twoCellAnchor>
    <xdr:from>
      <xdr:col>32</xdr:col>
      <xdr:colOff>78747</xdr:colOff>
      <xdr:row>36</xdr:row>
      <xdr:rowOff>88933</xdr:rowOff>
    </xdr:from>
    <xdr:to>
      <xdr:col>33</xdr:col>
      <xdr:colOff>539206</xdr:colOff>
      <xdr:row>39</xdr:row>
      <xdr:rowOff>133757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27164383" y="6825706"/>
          <a:ext cx="1066596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Border</a:t>
          </a:r>
          <a:r>
            <a:rPr lang="en-GB" sz="1100" baseline="0"/>
            <a:t> of entry exit zone</a:t>
          </a:r>
          <a:endParaRPr lang="en-GB" sz="1100"/>
        </a:p>
        <a:p>
          <a:endParaRPr lang="en-GB" sz="1100"/>
        </a:p>
      </xdr:txBody>
    </xdr:sp>
    <xdr:clientData/>
  </xdr:twoCellAnchor>
  <xdr:twoCellAnchor>
    <xdr:from>
      <xdr:col>32</xdr:col>
      <xdr:colOff>113486</xdr:colOff>
      <xdr:row>33</xdr:row>
      <xdr:rowOff>48797</xdr:rowOff>
    </xdr:from>
    <xdr:to>
      <xdr:col>33</xdr:col>
      <xdr:colOff>573945</xdr:colOff>
      <xdr:row>36</xdr:row>
      <xdr:rowOff>82415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7199122" y="6205411"/>
          <a:ext cx="1066596" cy="6137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Name of entry exit zone</a:t>
          </a:r>
        </a:p>
        <a:p>
          <a:endParaRPr lang="en-GB" sz="1100"/>
        </a:p>
      </xdr:txBody>
    </xdr:sp>
    <xdr:clientData/>
  </xdr:twoCellAnchor>
  <xdr:twoCellAnchor>
    <xdr:from>
      <xdr:col>29</xdr:col>
      <xdr:colOff>253660</xdr:colOff>
      <xdr:row>49</xdr:row>
      <xdr:rowOff>162485</xdr:rowOff>
    </xdr:from>
    <xdr:to>
      <xdr:col>31</xdr:col>
      <xdr:colOff>107983</xdr:colOff>
      <xdr:row>53</xdr:row>
      <xdr:rowOff>16809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25520887" y="9375758"/>
          <a:ext cx="1066596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LNG regas</a:t>
          </a:r>
        </a:p>
        <a:p>
          <a:r>
            <a:rPr lang="en-GB" sz="1100"/>
            <a:t>point</a:t>
          </a:r>
        </a:p>
        <a:p>
          <a:endParaRPr lang="en-GB" sz="1100"/>
        </a:p>
      </xdr:txBody>
    </xdr:sp>
    <xdr:clientData/>
  </xdr:twoCellAnchor>
  <xdr:twoCellAnchor>
    <xdr:from>
      <xdr:col>29</xdr:col>
      <xdr:colOff>238991</xdr:colOff>
      <xdr:row>46</xdr:row>
      <xdr:rowOff>154436</xdr:rowOff>
    </xdr:from>
    <xdr:to>
      <xdr:col>31</xdr:col>
      <xdr:colOff>93314</xdr:colOff>
      <xdr:row>50</xdr:row>
      <xdr:rowOff>6213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5506218" y="8796209"/>
          <a:ext cx="1066596" cy="6137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Production</a:t>
          </a:r>
        </a:p>
        <a:p>
          <a:r>
            <a:rPr lang="en-GB" sz="1100"/>
            <a:t>point</a:t>
          </a:r>
        </a:p>
        <a:p>
          <a:endParaRPr lang="en-GB" sz="1100"/>
        </a:p>
      </xdr:txBody>
    </xdr:sp>
    <xdr:clientData/>
  </xdr:twoCellAnchor>
  <xdr:twoCellAnchor>
    <xdr:from>
      <xdr:col>29</xdr:col>
      <xdr:colOff>302559</xdr:colOff>
      <xdr:row>42</xdr:row>
      <xdr:rowOff>78442</xdr:rowOff>
    </xdr:from>
    <xdr:to>
      <xdr:col>31</xdr:col>
      <xdr:colOff>300320</xdr:colOff>
      <xdr:row>45</xdr:row>
      <xdr:rowOff>123266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25448559" y="7978589"/>
          <a:ext cx="1207996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Bidirectional pipeline with point</a:t>
          </a:r>
        </a:p>
        <a:p>
          <a:endParaRPr lang="en-GB" sz="1100"/>
        </a:p>
      </xdr:txBody>
    </xdr:sp>
    <xdr:clientData/>
  </xdr:twoCellAnchor>
  <xdr:twoCellAnchor>
    <xdr:from>
      <xdr:col>31</xdr:col>
      <xdr:colOff>212848</xdr:colOff>
      <xdr:row>51</xdr:row>
      <xdr:rowOff>118170</xdr:rowOff>
    </xdr:from>
    <xdr:to>
      <xdr:col>31</xdr:col>
      <xdr:colOff>497898</xdr:colOff>
      <xdr:row>52</xdr:row>
      <xdr:rowOff>139882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 flipH="1">
          <a:off x="27633642" y="9889699"/>
          <a:ext cx="285050" cy="212212"/>
        </a:xfrm>
        <a:prstGeom prst="straightConnector1">
          <a:avLst/>
        </a:prstGeom>
        <a:ln w="25400">
          <a:solidFill>
            <a:schemeClr val="tx1">
              <a:lumMod val="50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147408</xdr:colOff>
      <xdr:row>51</xdr:row>
      <xdr:rowOff>79663</xdr:rowOff>
    </xdr:from>
    <xdr:to>
      <xdr:col>34</xdr:col>
      <xdr:colOff>175321</xdr:colOff>
      <xdr:row>53</xdr:row>
      <xdr:rowOff>55011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8173320" y="9851192"/>
          <a:ext cx="1238148" cy="356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Bidirectional IP</a:t>
          </a:r>
        </a:p>
        <a:p>
          <a:endParaRPr lang="en-GB" sz="1100"/>
        </a:p>
      </xdr:txBody>
    </xdr:sp>
    <xdr:clientData/>
  </xdr:twoCellAnchor>
  <xdr:twoCellAnchor>
    <xdr:from>
      <xdr:col>31</xdr:col>
      <xdr:colOff>201705</xdr:colOff>
      <xdr:row>43</xdr:row>
      <xdr:rowOff>67235</xdr:rowOff>
    </xdr:from>
    <xdr:to>
      <xdr:col>32</xdr:col>
      <xdr:colOff>196238</xdr:colOff>
      <xdr:row>43</xdr:row>
      <xdr:rowOff>82677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V="1">
          <a:off x="26557940" y="8157882"/>
          <a:ext cx="599651" cy="15442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208430</xdr:colOff>
      <xdr:row>42</xdr:row>
      <xdr:rowOff>73959</xdr:rowOff>
    </xdr:from>
    <xdr:to>
      <xdr:col>34</xdr:col>
      <xdr:colOff>174813</xdr:colOff>
      <xdr:row>45</xdr:row>
      <xdr:rowOff>118783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27169783" y="7974106"/>
          <a:ext cx="1176618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Monodirectional </a:t>
          </a:r>
          <a:r>
            <a:rPr lang="en-GB" sz="1100">
              <a:solidFill>
                <a:srgbClr val="FF0000"/>
              </a:solidFill>
            </a:rPr>
            <a:t>exit</a:t>
          </a:r>
          <a:r>
            <a:rPr lang="en-GB" sz="1100"/>
            <a:t> </a:t>
          </a:r>
          <a:r>
            <a:rPr lang="en-GB" sz="1100">
              <a:solidFill>
                <a:srgbClr val="FF0000"/>
              </a:solidFill>
            </a:rPr>
            <a:t>IP</a:t>
          </a:r>
        </a:p>
        <a:p>
          <a:endParaRPr lang="en-GB" sz="1100"/>
        </a:p>
      </xdr:txBody>
    </xdr:sp>
    <xdr:clientData/>
  </xdr:twoCellAnchor>
  <xdr:twoCellAnchor>
    <xdr:from>
      <xdr:col>15</xdr:col>
      <xdr:colOff>753596</xdr:colOff>
      <xdr:row>139</xdr:row>
      <xdr:rowOff>107576</xdr:rowOff>
    </xdr:from>
    <xdr:to>
      <xdr:col>29</xdr:col>
      <xdr:colOff>252134</xdr:colOff>
      <xdr:row>167</xdr:row>
      <xdr:rowOff>83148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1120</xdr:colOff>
      <xdr:row>134</xdr:row>
      <xdr:rowOff>14007</xdr:rowOff>
    </xdr:from>
    <xdr:to>
      <xdr:col>17</xdr:col>
      <xdr:colOff>561975</xdr:colOff>
      <xdr:row>139</xdr:row>
      <xdr:rowOff>103654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831920" y="25950582"/>
          <a:ext cx="1389530" cy="1042147"/>
        </a:xfrm>
        <a:prstGeom prst="rect">
          <a:avLst/>
        </a:prstGeom>
        <a:solidFill>
          <a:schemeClr val="tx1">
            <a:lumMod val="5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solidFill>
                <a:schemeClr val="bg1"/>
              </a:solidFill>
            </a:rPr>
            <a:t>VARIANT:</a:t>
          </a:r>
          <a:r>
            <a:rPr lang="en-GB" sz="1400" b="1" baseline="0">
              <a:solidFill>
                <a:schemeClr val="bg1"/>
              </a:solidFill>
            </a:rPr>
            <a:t> ONE-DIRECTIONAL FLOW FROM 'N' TO 'H'</a:t>
          </a:r>
          <a:endParaRPr lang="en-GB" sz="1400" b="1">
            <a:solidFill>
              <a:schemeClr val="bg1"/>
            </a:solidFill>
          </a:endParaRPr>
        </a:p>
        <a:p>
          <a:endParaRPr lang="en-GB" sz="1100"/>
        </a:p>
      </xdr:txBody>
    </xdr:sp>
    <xdr:clientData/>
  </xdr:twoCellAnchor>
  <xdr:twoCellAnchor>
    <xdr:from>
      <xdr:col>31</xdr:col>
      <xdr:colOff>234099</xdr:colOff>
      <xdr:row>45</xdr:row>
      <xdr:rowOff>167194</xdr:rowOff>
    </xdr:from>
    <xdr:to>
      <xdr:col>31</xdr:col>
      <xdr:colOff>491939</xdr:colOff>
      <xdr:row>45</xdr:row>
      <xdr:rowOff>167194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/>
      </xdr:nvCxnSpPr>
      <xdr:spPr>
        <a:xfrm>
          <a:off x="27654893" y="8795723"/>
          <a:ext cx="257840" cy="0"/>
        </a:xfrm>
        <a:prstGeom prst="straightConnector1">
          <a:avLst/>
        </a:prstGeom>
        <a:ln w="25400">
          <a:solidFill>
            <a:srgbClr val="2A3F82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115725</xdr:colOff>
      <xdr:row>45</xdr:row>
      <xdr:rowOff>7743</xdr:rowOff>
    </xdr:from>
    <xdr:to>
      <xdr:col>34</xdr:col>
      <xdr:colOff>142619</xdr:colOff>
      <xdr:row>48</xdr:row>
      <xdr:rowOff>52567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28141637" y="8636272"/>
          <a:ext cx="1237129" cy="6163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Flow</a:t>
          </a:r>
          <a:r>
            <a:rPr lang="en-GB" sz="1100" baseline="0"/>
            <a:t> direction on monodirectional pipelines</a:t>
          </a:r>
          <a:endParaRPr lang="en-GB" sz="1100"/>
        </a:p>
        <a:p>
          <a:endParaRPr lang="en-GB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0.4473</cdr:x>
      <cdr:y>0</cdr:y>
    </cdr:from>
    <cdr:to>
      <cdr:x>0.86668</cdr:x>
      <cdr:y>0.33414</cdr:y>
    </cdr:to>
    <cdr:sp macro="" textlink="">
      <cdr:nvSpPr>
        <cdr:cNvPr id="180" name="Freeform 179"/>
        <cdr:cNvSpPr/>
      </cdr:nvSpPr>
      <cdr:spPr>
        <a:xfrm xmlns:a="http://schemas.openxmlformats.org/drawingml/2006/main">
          <a:off x="3446809" y="-41346"/>
          <a:ext cx="3231603" cy="1467238"/>
        </a:xfrm>
        <a:custGeom xmlns:a="http://schemas.openxmlformats.org/drawingml/2006/main">
          <a:avLst/>
          <a:gdLst>
            <a:gd name="connsiteX0" fmla="*/ 201267 w 3231603"/>
            <a:gd name="connsiteY0" fmla="*/ 88971 h 1467238"/>
            <a:gd name="connsiteX1" fmla="*/ 325092 w 3231603"/>
            <a:gd name="connsiteY1" fmla="*/ 384246 h 1467238"/>
            <a:gd name="connsiteX2" fmla="*/ 991842 w 3231603"/>
            <a:gd name="connsiteY2" fmla="*/ 1222446 h 1467238"/>
            <a:gd name="connsiteX3" fmla="*/ 1468092 w 3231603"/>
            <a:gd name="connsiteY3" fmla="*/ 1117671 h 1467238"/>
            <a:gd name="connsiteX4" fmla="*/ 1658592 w 3231603"/>
            <a:gd name="connsiteY4" fmla="*/ 1355796 h 1467238"/>
            <a:gd name="connsiteX5" fmla="*/ 1906242 w 3231603"/>
            <a:gd name="connsiteY5" fmla="*/ 1451046 h 1467238"/>
            <a:gd name="connsiteX6" fmla="*/ 2744442 w 3231603"/>
            <a:gd name="connsiteY6" fmla="*/ 1031946 h 1467238"/>
            <a:gd name="connsiteX7" fmla="*/ 3077817 w 3231603"/>
            <a:gd name="connsiteY7" fmla="*/ 79446 h 1467238"/>
            <a:gd name="connsiteX8" fmla="*/ 201267 w 3231603"/>
            <a:gd name="connsiteY8" fmla="*/ 88971 h 14672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3231603" h="1467238">
              <a:moveTo>
                <a:pt x="201267" y="88971"/>
              </a:moveTo>
              <a:cubicBezTo>
                <a:pt x="-257521" y="139771"/>
                <a:pt x="193330" y="195334"/>
                <a:pt x="325092" y="384246"/>
              </a:cubicBezTo>
              <a:cubicBezTo>
                <a:pt x="456854" y="573158"/>
                <a:pt x="801342" y="1100209"/>
                <a:pt x="991842" y="1222446"/>
              </a:cubicBezTo>
              <a:cubicBezTo>
                <a:pt x="1182342" y="1344683"/>
                <a:pt x="1356967" y="1095446"/>
                <a:pt x="1468092" y="1117671"/>
              </a:cubicBezTo>
              <a:cubicBezTo>
                <a:pt x="1579217" y="1139896"/>
                <a:pt x="1585567" y="1300234"/>
                <a:pt x="1658592" y="1355796"/>
              </a:cubicBezTo>
              <a:cubicBezTo>
                <a:pt x="1731617" y="1411358"/>
                <a:pt x="1725267" y="1505021"/>
                <a:pt x="1906242" y="1451046"/>
              </a:cubicBezTo>
              <a:cubicBezTo>
                <a:pt x="2087217" y="1397071"/>
                <a:pt x="2549179" y="1260546"/>
                <a:pt x="2744442" y="1031946"/>
              </a:cubicBezTo>
              <a:cubicBezTo>
                <a:pt x="2939705" y="803346"/>
                <a:pt x="3500092" y="236609"/>
                <a:pt x="3077817" y="79446"/>
              </a:cubicBezTo>
              <a:cubicBezTo>
                <a:pt x="2655542" y="-77717"/>
                <a:pt x="660055" y="38171"/>
                <a:pt x="201267" y="88971"/>
              </a:cubicBezTo>
              <a:close/>
            </a:path>
          </a:pathLst>
        </a:custGeom>
        <a:solidFill xmlns:a="http://schemas.openxmlformats.org/drawingml/2006/main">
          <a:schemeClr val="tx1">
            <a:lumMod val="20000"/>
            <a:lumOff val="8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0.00247</cdr:x>
      <cdr:y>0.34684</cdr:y>
    </cdr:from>
    <cdr:to>
      <cdr:x>0.20525</cdr:x>
      <cdr:y>0.74431</cdr:y>
    </cdr:to>
    <cdr:sp macro="" textlink="">
      <cdr:nvSpPr>
        <cdr:cNvPr id="177" name="Freeform 176"/>
        <cdr:cNvSpPr/>
      </cdr:nvSpPr>
      <cdr:spPr>
        <a:xfrm xmlns:a="http://schemas.openxmlformats.org/drawingml/2006/main">
          <a:off x="19050" y="1522987"/>
          <a:ext cx="1562553" cy="1745300"/>
        </a:xfrm>
        <a:custGeom xmlns:a="http://schemas.openxmlformats.org/drawingml/2006/main">
          <a:avLst/>
          <a:gdLst>
            <a:gd name="connsiteX0" fmla="*/ 41617 w 1593396"/>
            <a:gd name="connsiteY0" fmla="*/ 191513 h 1745300"/>
            <a:gd name="connsiteX1" fmla="*/ 832192 w 1593396"/>
            <a:gd name="connsiteY1" fmla="*/ 29588 h 1745300"/>
            <a:gd name="connsiteX2" fmla="*/ 1498942 w 1593396"/>
            <a:gd name="connsiteY2" fmla="*/ 296288 h 1745300"/>
            <a:gd name="connsiteX3" fmla="*/ 1508467 w 1593396"/>
            <a:gd name="connsiteY3" fmla="*/ 1029713 h 1745300"/>
            <a:gd name="connsiteX4" fmla="*/ 746467 w 1593396"/>
            <a:gd name="connsiteY4" fmla="*/ 1496438 h 1745300"/>
            <a:gd name="connsiteX5" fmla="*/ 174967 w 1593396"/>
            <a:gd name="connsiteY5" fmla="*/ 1667888 h 1745300"/>
            <a:gd name="connsiteX6" fmla="*/ 41617 w 1593396"/>
            <a:gd name="connsiteY6" fmla="*/ 191513 h 1745300"/>
            <a:gd name="connsiteX0" fmla="*/ 41617 w 1561385"/>
            <a:gd name="connsiteY0" fmla="*/ 191513 h 1745300"/>
            <a:gd name="connsiteX1" fmla="*/ 832192 w 1561385"/>
            <a:gd name="connsiteY1" fmla="*/ 29588 h 1745300"/>
            <a:gd name="connsiteX2" fmla="*/ 1422742 w 1561385"/>
            <a:gd name="connsiteY2" fmla="*/ 296288 h 1745300"/>
            <a:gd name="connsiteX3" fmla="*/ 1508467 w 1561385"/>
            <a:gd name="connsiteY3" fmla="*/ 1029713 h 1745300"/>
            <a:gd name="connsiteX4" fmla="*/ 746467 w 1561385"/>
            <a:gd name="connsiteY4" fmla="*/ 1496438 h 1745300"/>
            <a:gd name="connsiteX5" fmla="*/ 174967 w 1561385"/>
            <a:gd name="connsiteY5" fmla="*/ 1667888 h 1745300"/>
            <a:gd name="connsiteX6" fmla="*/ 41617 w 1561385"/>
            <a:gd name="connsiteY6" fmla="*/ 191513 h 1745300"/>
            <a:gd name="connsiteX0" fmla="*/ 41617 w 1555559"/>
            <a:gd name="connsiteY0" fmla="*/ 191513 h 1745300"/>
            <a:gd name="connsiteX1" fmla="*/ 832192 w 1555559"/>
            <a:gd name="connsiteY1" fmla="*/ 29588 h 1745300"/>
            <a:gd name="connsiteX2" fmla="*/ 1422742 w 1555559"/>
            <a:gd name="connsiteY2" fmla="*/ 296288 h 1745300"/>
            <a:gd name="connsiteX3" fmla="*/ 1508467 w 1555559"/>
            <a:gd name="connsiteY3" fmla="*/ 1029713 h 1745300"/>
            <a:gd name="connsiteX4" fmla="*/ 746467 w 1555559"/>
            <a:gd name="connsiteY4" fmla="*/ 1496438 h 1745300"/>
            <a:gd name="connsiteX5" fmla="*/ 174967 w 1555559"/>
            <a:gd name="connsiteY5" fmla="*/ 1667888 h 1745300"/>
            <a:gd name="connsiteX6" fmla="*/ 41617 w 1555559"/>
            <a:gd name="connsiteY6" fmla="*/ 191513 h 1745300"/>
            <a:gd name="connsiteX0" fmla="*/ 41617 w 1539911"/>
            <a:gd name="connsiteY0" fmla="*/ 191513 h 1745300"/>
            <a:gd name="connsiteX1" fmla="*/ 832192 w 1539911"/>
            <a:gd name="connsiteY1" fmla="*/ 29588 h 1745300"/>
            <a:gd name="connsiteX2" fmla="*/ 1356067 w 1539911"/>
            <a:gd name="connsiteY2" fmla="*/ 296288 h 1745300"/>
            <a:gd name="connsiteX3" fmla="*/ 1508467 w 1539911"/>
            <a:gd name="connsiteY3" fmla="*/ 1029713 h 1745300"/>
            <a:gd name="connsiteX4" fmla="*/ 746467 w 1539911"/>
            <a:gd name="connsiteY4" fmla="*/ 1496438 h 1745300"/>
            <a:gd name="connsiteX5" fmla="*/ 174967 w 1539911"/>
            <a:gd name="connsiteY5" fmla="*/ 1667888 h 1745300"/>
            <a:gd name="connsiteX6" fmla="*/ 41617 w 1539911"/>
            <a:gd name="connsiteY6" fmla="*/ 191513 h 1745300"/>
            <a:gd name="connsiteX0" fmla="*/ 41617 w 1562553"/>
            <a:gd name="connsiteY0" fmla="*/ 191513 h 1745300"/>
            <a:gd name="connsiteX1" fmla="*/ 832192 w 1562553"/>
            <a:gd name="connsiteY1" fmla="*/ 29588 h 1745300"/>
            <a:gd name="connsiteX2" fmla="*/ 1356067 w 1562553"/>
            <a:gd name="connsiteY2" fmla="*/ 296288 h 1745300"/>
            <a:gd name="connsiteX3" fmla="*/ 1508467 w 1562553"/>
            <a:gd name="connsiteY3" fmla="*/ 1029713 h 1745300"/>
            <a:gd name="connsiteX4" fmla="*/ 746467 w 1562553"/>
            <a:gd name="connsiteY4" fmla="*/ 1496438 h 1745300"/>
            <a:gd name="connsiteX5" fmla="*/ 174967 w 1562553"/>
            <a:gd name="connsiteY5" fmla="*/ 1667888 h 1745300"/>
            <a:gd name="connsiteX6" fmla="*/ 41617 w 1562553"/>
            <a:gd name="connsiteY6" fmla="*/ 191513 h 174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62553" h="1745300">
              <a:moveTo>
                <a:pt x="41617" y="191513"/>
              </a:moveTo>
              <a:cubicBezTo>
                <a:pt x="151154" y="-81537"/>
                <a:pt x="613117" y="12126"/>
                <a:pt x="832192" y="29588"/>
              </a:cubicBezTo>
              <a:cubicBezTo>
                <a:pt x="1051267" y="47050"/>
                <a:pt x="1138579" y="15300"/>
                <a:pt x="1356067" y="296288"/>
              </a:cubicBezTo>
              <a:cubicBezTo>
                <a:pt x="1573555" y="577276"/>
                <a:pt x="1610067" y="829688"/>
                <a:pt x="1508467" y="1029713"/>
              </a:cubicBezTo>
              <a:cubicBezTo>
                <a:pt x="1406867" y="1229738"/>
                <a:pt x="968717" y="1390075"/>
                <a:pt x="746467" y="1496438"/>
              </a:cubicBezTo>
              <a:cubicBezTo>
                <a:pt x="524217" y="1602801"/>
                <a:pt x="289267" y="1879026"/>
                <a:pt x="174967" y="1667888"/>
              </a:cubicBezTo>
              <a:cubicBezTo>
                <a:pt x="60667" y="1456750"/>
                <a:pt x="-67920" y="464563"/>
                <a:pt x="41617" y="191513"/>
              </a:cubicBezTo>
              <a:close/>
            </a:path>
          </a:pathLst>
        </a:custGeom>
        <a:solidFill xmlns:a="http://schemas.openxmlformats.org/drawingml/2006/main">
          <a:schemeClr val="bg2">
            <a:lumMod val="40000"/>
            <a:lumOff val="6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0.55747</cdr:x>
      <cdr:y>0.5987</cdr:y>
    </cdr:from>
    <cdr:to>
      <cdr:x>0.59579</cdr:x>
      <cdr:y>0.65293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95737" y="2628887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A</a:t>
          </a:r>
        </a:p>
      </cdr:txBody>
    </cdr:sp>
  </cdr:relSizeAnchor>
  <cdr:relSizeAnchor xmlns:cdr="http://schemas.openxmlformats.org/drawingml/2006/chartDrawing">
    <cdr:from>
      <cdr:x>0.24763</cdr:x>
      <cdr:y>0.76645</cdr:y>
    </cdr:from>
    <cdr:to>
      <cdr:x>0.28595</cdr:x>
      <cdr:y>0.82068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08134" y="3365480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R</a:t>
          </a:r>
        </a:p>
      </cdr:txBody>
    </cdr:sp>
  </cdr:relSizeAnchor>
  <cdr:relSizeAnchor xmlns:cdr="http://schemas.openxmlformats.org/drawingml/2006/chartDrawing">
    <cdr:from>
      <cdr:x>0.39349</cdr:x>
      <cdr:y>0.83586</cdr:y>
    </cdr:from>
    <cdr:to>
      <cdr:x>0.43181</cdr:x>
      <cdr:y>0.89009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032126" y="3670303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Q</a:t>
          </a:r>
        </a:p>
      </cdr:txBody>
    </cdr:sp>
  </cdr:relSizeAnchor>
  <cdr:relSizeAnchor xmlns:cdr="http://schemas.openxmlformats.org/drawingml/2006/chartDrawing">
    <cdr:from>
      <cdr:x>0.3391</cdr:x>
      <cdr:y>0.27838</cdr:y>
    </cdr:from>
    <cdr:to>
      <cdr:x>0.37742</cdr:x>
      <cdr:y>0.33261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613025" y="122237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</a:t>
          </a:r>
        </a:p>
      </cdr:txBody>
    </cdr:sp>
  </cdr:relSizeAnchor>
  <cdr:relSizeAnchor xmlns:cdr="http://schemas.openxmlformats.org/drawingml/2006/chartDrawing">
    <cdr:from>
      <cdr:x>0.6506</cdr:x>
      <cdr:y>0.49747</cdr:y>
    </cdr:from>
    <cdr:to>
      <cdr:x>0.68892</cdr:x>
      <cdr:y>0.5517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013328" y="2184403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O</a:t>
          </a:r>
        </a:p>
      </cdr:txBody>
    </cdr:sp>
  </cdr:relSizeAnchor>
  <cdr:relSizeAnchor xmlns:cdr="http://schemas.openxmlformats.org/drawingml/2006/chartDrawing">
    <cdr:from>
      <cdr:x>0.48372</cdr:x>
      <cdr:y>0.49747</cdr:y>
    </cdr:from>
    <cdr:to>
      <cdr:x>0.52204</cdr:x>
      <cdr:y>0.5517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727414" y="2184395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N</a:t>
          </a:r>
        </a:p>
      </cdr:txBody>
    </cdr:sp>
  </cdr:relSizeAnchor>
  <cdr:relSizeAnchor xmlns:cdr="http://schemas.openxmlformats.org/drawingml/2006/chartDrawing">
    <cdr:from>
      <cdr:x>0.71858</cdr:x>
      <cdr:y>0.36081</cdr:y>
    </cdr:from>
    <cdr:to>
      <cdr:x>0.7569</cdr:x>
      <cdr:y>0.41504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537200" y="15843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M</a:t>
          </a:r>
        </a:p>
      </cdr:txBody>
    </cdr:sp>
  </cdr:relSizeAnchor>
  <cdr:relSizeAnchor xmlns:cdr="http://schemas.openxmlformats.org/drawingml/2006/chartDrawing">
    <cdr:from>
      <cdr:x>0.64813</cdr:x>
      <cdr:y>0.21547</cdr:y>
    </cdr:from>
    <cdr:to>
      <cdr:x>0.68644</cdr:x>
      <cdr:y>0.2697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994275" y="94615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L</a:t>
          </a:r>
        </a:p>
      </cdr:txBody>
    </cdr:sp>
  </cdr:relSizeAnchor>
  <cdr:relSizeAnchor xmlns:cdr="http://schemas.openxmlformats.org/drawingml/2006/chartDrawing">
    <cdr:from>
      <cdr:x>0.73836</cdr:x>
      <cdr:y>0.75344</cdr:y>
    </cdr:from>
    <cdr:to>
      <cdr:x>0.77667</cdr:x>
      <cdr:y>0.80767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689635" y="3308358"/>
          <a:ext cx="295207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K</a:t>
          </a:r>
        </a:p>
      </cdr:txBody>
    </cdr:sp>
  </cdr:relSizeAnchor>
  <cdr:relSizeAnchor xmlns:cdr="http://schemas.openxmlformats.org/drawingml/2006/chartDrawing">
    <cdr:from>
      <cdr:x>0.75072</cdr:x>
      <cdr:y>0.68836</cdr:y>
    </cdr:from>
    <cdr:to>
      <cdr:x>0.78904</cdr:x>
      <cdr:y>0.74259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784850" y="3022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J</a:t>
          </a:r>
        </a:p>
      </cdr:txBody>
    </cdr:sp>
  </cdr:relSizeAnchor>
  <cdr:relSizeAnchor xmlns:cdr="http://schemas.openxmlformats.org/drawingml/2006/chartDrawing">
    <cdr:from>
      <cdr:x>0.15616</cdr:x>
      <cdr:y>0.2632</cdr:y>
    </cdr:from>
    <cdr:to>
      <cdr:x>0.19448</cdr:x>
      <cdr:y>0.31743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203325" y="11557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I</a:t>
          </a:r>
        </a:p>
      </cdr:txBody>
    </cdr:sp>
  </cdr:relSizeAnchor>
  <cdr:relSizeAnchor xmlns:cdr="http://schemas.openxmlformats.org/drawingml/2006/chartDrawing">
    <cdr:from>
      <cdr:x>0.32674</cdr:x>
      <cdr:y>0.36949</cdr:y>
    </cdr:from>
    <cdr:to>
      <cdr:x>0.36506</cdr:x>
      <cdr:y>0.42372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517790" y="1622424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</a:t>
          </a:r>
        </a:p>
      </cdr:txBody>
    </cdr:sp>
  </cdr:relSizeAnchor>
  <cdr:relSizeAnchor xmlns:cdr="http://schemas.openxmlformats.org/drawingml/2006/chartDrawing">
    <cdr:from>
      <cdr:x>0.59621</cdr:x>
      <cdr:y>0.37599</cdr:y>
    </cdr:from>
    <cdr:to>
      <cdr:x>0.63453</cdr:x>
      <cdr:y>0.43022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594225" y="16510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G</a:t>
          </a:r>
        </a:p>
      </cdr:txBody>
    </cdr:sp>
  </cdr:relSizeAnchor>
  <cdr:relSizeAnchor xmlns:cdr="http://schemas.openxmlformats.org/drawingml/2006/chartDrawing">
    <cdr:from>
      <cdr:x>0.19694</cdr:x>
      <cdr:y>0.43674</cdr:y>
    </cdr:from>
    <cdr:to>
      <cdr:x>0.23526</cdr:x>
      <cdr:y>0.49097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517586" y="1917731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</a:t>
          </a:r>
        </a:p>
      </cdr:txBody>
    </cdr:sp>
  </cdr:relSizeAnchor>
  <cdr:relSizeAnchor xmlns:cdr="http://schemas.openxmlformats.org/drawingml/2006/chartDrawing">
    <cdr:from>
      <cdr:x>0.27235</cdr:x>
      <cdr:y>0.45625</cdr:y>
    </cdr:from>
    <cdr:to>
      <cdr:x>0.31067</cdr:x>
      <cdr:y>0.51048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098675" y="20034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E</a:t>
          </a:r>
        </a:p>
      </cdr:txBody>
    </cdr:sp>
  </cdr:relSizeAnchor>
  <cdr:relSizeAnchor xmlns:cdr="http://schemas.openxmlformats.org/drawingml/2006/chartDrawing">
    <cdr:from>
      <cdr:x>0.41698</cdr:x>
      <cdr:y>0.34129</cdr:y>
    </cdr:from>
    <cdr:to>
      <cdr:x>0.45529</cdr:x>
      <cdr:y>0.39552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3213100" y="1498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</a:t>
          </a:r>
        </a:p>
      </cdr:txBody>
    </cdr:sp>
  </cdr:relSizeAnchor>
  <cdr:relSizeAnchor xmlns:cdr="http://schemas.openxmlformats.org/drawingml/2006/chartDrawing">
    <cdr:from>
      <cdr:x>0.34528</cdr:x>
      <cdr:y>0.60376</cdr:y>
    </cdr:from>
    <cdr:to>
      <cdr:x>0.3836</cdr:x>
      <cdr:y>0.65799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660650" y="26511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C</a:t>
          </a:r>
        </a:p>
      </cdr:txBody>
    </cdr:sp>
  </cdr:relSizeAnchor>
  <cdr:relSizeAnchor xmlns:cdr="http://schemas.openxmlformats.org/drawingml/2006/chartDrawing">
    <cdr:from>
      <cdr:x>0.45159</cdr:x>
      <cdr:y>0.19378</cdr:y>
    </cdr:from>
    <cdr:to>
      <cdr:x>0.48991</cdr:x>
      <cdr:y>0.24801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479792" y="850893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B</a:t>
          </a:r>
        </a:p>
      </cdr:txBody>
    </cdr:sp>
  </cdr:relSizeAnchor>
  <cdr:relSizeAnchor xmlns:cdr="http://schemas.openxmlformats.org/drawingml/2006/chartDrawing">
    <cdr:from>
      <cdr:x>0.12732</cdr:x>
      <cdr:y>0.44469</cdr:y>
    </cdr:from>
    <cdr:to>
      <cdr:x>0.18912</cdr:x>
      <cdr:y>0.52288</cdr:y>
    </cdr:to>
    <cdr:pic>
      <cdr:nvPicPr>
        <cdr:cNvPr id="23" name="chart">
          <a:extLst xmlns:a="http://schemas.openxmlformats.org/drawingml/2006/main">
            <a:ext uri="{FF2B5EF4-FFF2-40B4-BE49-F238E27FC236}">
              <a16:creationId xmlns:a16="http://schemas.microsoft.com/office/drawing/2014/main" id="{48543644-50B4-44BD-A582-211B31A8601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981076" y="1952625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0.61599</cdr:x>
      <cdr:y>0.15907</cdr:y>
    </cdr:from>
    <cdr:to>
      <cdr:x>0.67779</cdr:x>
      <cdr:y>0.23727</cdr:y>
    </cdr:to>
    <cdr:pic>
      <cdr:nvPicPr>
        <cdr:cNvPr id="25" name="chart">
          <a:extLst xmlns:a="http://schemas.openxmlformats.org/drawingml/2006/main">
            <a:ext uri="{FF2B5EF4-FFF2-40B4-BE49-F238E27FC236}">
              <a16:creationId xmlns:a16="http://schemas.microsoft.com/office/drawing/2014/main" id="{3BB088F5-0FAC-42EA-9BA9-5848F6CEC7E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746625" y="698500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0.58714</cdr:x>
      <cdr:y>0.62908</cdr:y>
    </cdr:from>
    <cdr:to>
      <cdr:x>0.61929</cdr:x>
      <cdr:y>0.68115</cdr:y>
    </cdr:to>
    <cdr:pic>
      <cdr:nvPicPr>
        <cdr:cNvPr id="26" name="chart">
          <a:extLst xmlns:a="http://schemas.openxmlformats.org/drawingml/2006/main">
            <a:ext uri="{FF2B5EF4-FFF2-40B4-BE49-F238E27FC236}">
              <a16:creationId xmlns:a16="http://schemas.microsoft.com/office/drawing/2014/main" id="{0DD664F8-E8AA-48D1-B8CB-9A873588BA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524330" y="2762285"/>
          <a:ext cx="247739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0.34776</cdr:x>
      <cdr:y>0.55604</cdr:y>
    </cdr:from>
    <cdr:to>
      <cdr:x>0.3799</cdr:x>
      <cdr:y>0.60811</cdr:y>
    </cdr:to>
    <cdr:pic>
      <cdr:nvPicPr>
        <cdr:cNvPr id="28" name="chart">
          <a:extLst xmlns:a="http://schemas.openxmlformats.org/drawingml/2006/main">
            <a:ext uri="{FF2B5EF4-FFF2-40B4-BE49-F238E27FC236}">
              <a16:creationId xmlns:a16="http://schemas.microsoft.com/office/drawing/2014/main" id="{C32AD79A-08EB-4DCA-8BDB-D59B8197DFE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79710" y="2441589"/>
          <a:ext cx="247662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0.75278</cdr:x>
      <cdr:y>0.80477</cdr:y>
    </cdr:from>
    <cdr:to>
      <cdr:x>0.81087</cdr:x>
      <cdr:y>0.80694</cdr:y>
    </cdr:to>
    <cdr:cxnSp macro="">
      <cdr:nvCxnSpPr>
        <cdr:cNvPr id="40" name="Straight Arrow Connector 39">
          <a:extLst xmlns:a="http://schemas.openxmlformats.org/drawingml/2006/main">
            <a:ext uri="{FF2B5EF4-FFF2-40B4-BE49-F238E27FC236}">
              <a16:creationId xmlns:a16="http://schemas.microsoft.com/office/drawing/2014/main" id="{896E5F39-B455-426C-B5C7-1BAECE995A7A}"/>
            </a:ext>
          </a:extLst>
        </cdr:cNvPr>
        <cdr:cNvCxnSpPr/>
      </cdr:nvCxnSpPr>
      <cdr:spPr>
        <a:xfrm xmlns:a="http://schemas.openxmlformats.org/drawingml/2006/main" flipH="1">
          <a:off x="5800753" y="3533757"/>
          <a:ext cx="447626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0.70622</cdr:x>
      <cdr:y>0.41504</cdr:y>
    </cdr:from>
    <cdr:to>
      <cdr:x>0.76432</cdr:x>
      <cdr:y>0.41721</cdr:y>
    </cdr:to>
    <cdr:cxnSp macro="">
      <cdr:nvCxnSpPr>
        <cdr:cNvPr id="44" name="Straight Arrow Connector 43">
          <a:extLst xmlns:a="http://schemas.openxmlformats.org/drawingml/2006/main">
            <a:ext uri="{FF2B5EF4-FFF2-40B4-BE49-F238E27FC236}">
              <a16:creationId xmlns:a16="http://schemas.microsoft.com/office/drawing/2014/main" id="{4340705F-4E59-448C-B9BD-56AD5089B175}"/>
            </a:ext>
          </a:extLst>
        </cdr:cNvPr>
        <cdr:cNvCxnSpPr/>
      </cdr:nvCxnSpPr>
      <cdr:spPr>
        <a:xfrm xmlns:a="http://schemas.openxmlformats.org/drawingml/2006/main" flipH="1">
          <a:off x="5441950" y="18224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0.14504</cdr:x>
      <cdr:y>0.31092</cdr:y>
    </cdr:from>
    <cdr:to>
      <cdr:x>0.20313</cdr:x>
      <cdr:y>0.31309</cdr:y>
    </cdr:to>
    <cdr:cxnSp macro="">
      <cdr:nvCxnSpPr>
        <cdr:cNvPr id="45" name="Straight Arrow Connector 44">
          <a:extLst xmlns:a="http://schemas.openxmlformats.org/drawingml/2006/main">
            <a:ext uri="{FF2B5EF4-FFF2-40B4-BE49-F238E27FC236}">
              <a16:creationId xmlns:a16="http://schemas.microsoft.com/office/drawing/2014/main" id="{B42539B5-B212-4416-91F8-C4BD5B6A9740}"/>
            </a:ext>
          </a:extLst>
        </cdr:cNvPr>
        <cdr:cNvCxnSpPr/>
      </cdr:nvCxnSpPr>
      <cdr:spPr>
        <a:xfrm xmlns:a="http://schemas.openxmlformats.org/drawingml/2006/main" flipH="1">
          <a:off x="1117600" y="13652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0.45529</cdr:x>
      <cdr:y>0.25669</cdr:y>
    </cdr:from>
    <cdr:to>
      <cdr:x>0.51339</cdr:x>
      <cdr:y>0.25886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1BB62973-EA93-4ECF-B07E-47D2093E905D}"/>
            </a:ext>
          </a:extLst>
        </cdr:cNvPr>
        <cdr:cNvCxnSpPr/>
      </cdr:nvCxnSpPr>
      <cdr:spPr>
        <a:xfrm xmlns:a="http://schemas.openxmlformats.org/drawingml/2006/main" flipH="1">
          <a:off x="3508358" y="1127115"/>
          <a:ext cx="447702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0.45859</cdr:x>
      <cdr:y>0.31887</cdr:y>
    </cdr:from>
    <cdr:to>
      <cdr:x>0.49852</cdr:x>
      <cdr:y>0.37153</cdr:y>
    </cdr:to>
    <cdr:pic>
      <cdr:nvPicPr>
        <cdr:cNvPr id="47" name="chart">
          <a:extLst xmlns:a="http://schemas.openxmlformats.org/drawingml/2006/main">
            <a:ext uri="{FF2B5EF4-FFF2-40B4-BE49-F238E27FC236}">
              <a16:creationId xmlns:a16="http://schemas.microsoft.com/office/drawing/2014/main" id="{09FFD808-4329-413C-A2F5-EDCAC6E450A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533762" y="1400159"/>
          <a:ext cx="307690" cy="23123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0.56655</cdr:x>
      <cdr:y>0.34996</cdr:y>
    </cdr:from>
    <cdr:to>
      <cdr:x>0.60647</cdr:x>
      <cdr:y>0.40261</cdr:y>
    </cdr:to>
    <cdr:pic>
      <cdr:nvPicPr>
        <cdr:cNvPr id="48" name="chart">
          <a:extLst xmlns:a="http://schemas.openxmlformats.org/drawingml/2006/main">
            <a:ext uri="{FF2B5EF4-FFF2-40B4-BE49-F238E27FC236}">
              <a16:creationId xmlns:a16="http://schemas.microsoft.com/office/drawing/2014/main" id="{DC02B2B7-04C1-4622-BAED-8D9CB2837AC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4365662" y="1536690"/>
          <a:ext cx="307612" cy="2311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0.26617</cdr:x>
      <cdr:y>0.50181</cdr:y>
    </cdr:from>
    <cdr:to>
      <cdr:x>0.3061</cdr:x>
      <cdr:y>0.55446</cdr:y>
    </cdr:to>
    <cdr:pic>
      <cdr:nvPicPr>
        <cdr:cNvPr id="49" name="chart">
          <a:extLst xmlns:a="http://schemas.openxmlformats.org/drawingml/2006/main">
            <a:ext uri="{FF2B5EF4-FFF2-40B4-BE49-F238E27FC236}">
              <a16:creationId xmlns:a16="http://schemas.microsoft.com/office/drawing/2014/main" id="{B5D7C34C-9F23-4667-BE11-5105ED676DA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2051050" y="2203450"/>
          <a:ext cx="307661" cy="23119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0.73424</cdr:x>
      <cdr:y>0.74403</cdr:y>
    </cdr:from>
    <cdr:to>
      <cdr:x>0.79398</cdr:x>
      <cdr:y>0.74476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2484F85F-C0AE-4A6C-83A4-EC6DED4BE981}"/>
            </a:ext>
          </a:extLst>
        </cdr:cNvPr>
        <cdr:cNvCxnSpPr/>
      </cdr:nvCxnSpPr>
      <cdr:spPr>
        <a:xfrm xmlns:a="http://schemas.openxmlformats.org/drawingml/2006/main">
          <a:off x="5657851" y="3267075"/>
          <a:ext cx="460374" cy="317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0.3799</cdr:x>
      <cdr:y>0.79465</cdr:y>
    </cdr:from>
    <cdr:to>
      <cdr:x>0.43964</cdr:x>
      <cdr:y>0.79537</cdr:y>
    </cdr:to>
    <cdr:cxnSp macro="">
      <cdr:nvCxnSpPr>
        <cdr:cNvPr id="33" name="Straight Arrow Connector 32">
          <a:extLst xmlns:a="http://schemas.openxmlformats.org/drawingml/2006/main">
            <a:ext uri="{FF2B5EF4-FFF2-40B4-BE49-F238E27FC236}">
              <a16:creationId xmlns:a16="http://schemas.microsoft.com/office/drawing/2014/main" id="{492F61BC-827D-4917-BB53-88C472339FB7}"/>
            </a:ext>
          </a:extLst>
        </cdr:cNvPr>
        <cdr:cNvCxnSpPr/>
      </cdr:nvCxnSpPr>
      <cdr:spPr>
        <a:xfrm xmlns:a="http://schemas.openxmlformats.org/drawingml/2006/main">
          <a:off x="2927388" y="3489336"/>
          <a:ext cx="460340" cy="316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0.22126</cdr:x>
      <cdr:y>0.81924</cdr:y>
    </cdr:from>
    <cdr:to>
      <cdr:x>0.28636</cdr:x>
      <cdr:y>0.82213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8E9E2327-2D1D-4495-B3D1-456A87A991C4}"/>
            </a:ext>
          </a:extLst>
        </cdr:cNvPr>
        <cdr:cNvCxnSpPr/>
      </cdr:nvCxnSpPr>
      <cdr:spPr>
        <a:xfrm xmlns:a="http://schemas.openxmlformats.org/drawingml/2006/main" flipV="1">
          <a:off x="1704976" y="3597283"/>
          <a:ext cx="501621" cy="1269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FF000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0.60816</cdr:x>
      <cdr:y>0.43818</cdr:y>
    </cdr:from>
    <cdr:to>
      <cdr:x>0.61928</cdr:x>
      <cdr:y>0.53145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E3E7E4C1-AC7C-485D-AC5C-E5A18AAE61B2}"/>
            </a:ext>
          </a:extLst>
        </cdr:cNvPr>
        <cdr:cNvCxnSpPr/>
      </cdr:nvCxnSpPr>
      <cdr:spPr>
        <a:xfrm xmlns:a="http://schemas.openxmlformats.org/drawingml/2006/main" flipH="1">
          <a:off x="4686301" y="1924059"/>
          <a:ext cx="85700" cy="40956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0.52781</cdr:x>
      <cdr:y>0.53145</cdr:y>
    </cdr:from>
    <cdr:to>
      <cdr:x>0.5958</cdr:x>
      <cdr:y>0.60521</cdr:y>
    </cdr:to>
    <cdr:cxnSp macro="">
      <cdr:nvCxnSpPr>
        <cdr:cNvPr id="38" name="Straight Connector 37">
          <a:extLst xmlns:a="http://schemas.openxmlformats.org/drawingml/2006/main">
            <a:ext uri="{FF2B5EF4-FFF2-40B4-BE49-F238E27FC236}">
              <a16:creationId xmlns:a16="http://schemas.microsoft.com/office/drawing/2014/main" id="{CEC257F9-A190-4B2F-B2EC-C710FAF5CB1A}"/>
            </a:ext>
          </a:extLst>
        </cdr:cNvPr>
        <cdr:cNvCxnSpPr/>
      </cdr:nvCxnSpPr>
      <cdr:spPr>
        <a:xfrm xmlns:a="http://schemas.openxmlformats.org/drawingml/2006/main" flipH="1" flipV="1">
          <a:off x="4067176" y="2333625"/>
          <a:ext cx="523875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0.59827</cdr:x>
      <cdr:y>0.52711</cdr:y>
    </cdr:from>
    <cdr:to>
      <cdr:x>0.64401</cdr:x>
      <cdr:y>0.60304</cdr:y>
    </cdr:to>
    <cdr:cxnSp macro="">
      <cdr:nvCxnSpPr>
        <cdr:cNvPr id="39" name="Straight Connector 38">
          <a:extLst xmlns:a="http://schemas.openxmlformats.org/drawingml/2006/main">
            <a:ext uri="{FF2B5EF4-FFF2-40B4-BE49-F238E27FC236}">
              <a16:creationId xmlns:a16="http://schemas.microsoft.com/office/drawing/2014/main" id="{86EB5486-2AE9-47F1-ACAA-9F3EAEAFA8F9}"/>
            </a:ext>
          </a:extLst>
        </cdr:cNvPr>
        <cdr:cNvCxnSpPr/>
      </cdr:nvCxnSpPr>
      <cdr:spPr>
        <a:xfrm xmlns:a="http://schemas.openxmlformats.org/drawingml/2006/main" flipH="1">
          <a:off x="4610101" y="2314575"/>
          <a:ext cx="352426" cy="3333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0.26898</cdr:y>
    </cdr:from>
    <cdr:to>
      <cdr:x>0.45365</cdr:x>
      <cdr:y>0.34273</cdr:y>
    </cdr:to>
    <cdr:cxnSp macro="">
      <cdr:nvCxnSpPr>
        <cdr:cNvPr id="50" name="Straight Connector 49">
          <a:extLst xmlns:a="http://schemas.openxmlformats.org/drawingml/2006/main">
            <a:ext uri="{FF2B5EF4-FFF2-40B4-BE49-F238E27FC236}">
              <a16:creationId xmlns:a16="http://schemas.microsoft.com/office/drawing/2014/main" id="{DCA9F036-CEE6-4B13-995C-1E830008BA05}"/>
            </a:ext>
          </a:extLst>
        </cdr:cNvPr>
        <cdr:cNvCxnSpPr/>
      </cdr:nvCxnSpPr>
      <cdr:spPr>
        <a:xfrm xmlns:a="http://schemas.openxmlformats.org/drawingml/2006/main" flipH="1">
          <a:off x="2771776" y="1181100"/>
          <a:ext cx="723901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0.31397</cdr:x>
      <cdr:y>0.50542</cdr:y>
    </cdr:from>
    <cdr:to>
      <cdr:x>0.33622</cdr:x>
      <cdr:y>0.60304</cdr:y>
    </cdr:to>
    <cdr:cxnSp macro="">
      <cdr:nvCxnSpPr>
        <cdr:cNvPr id="51" name="Straight Connector 50">
          <a:extLst xmlns:a="http://schemas.openxmlformats.org/drawingml/2006/main">
            <a:ext uri="{FF2B5EF4-FFF2-40B4-BE49-F238E27FC236}">
              <a16:creationId xmlns:a16="http://schemas.microsoft.com/office/drawing/2014/main" id="{8FE9B77E-144B-49CB-BBF7-5618F2212542}"/>
            </a:ext>
          </a:extLst>
        </cdr:cNvPr>
        <cdr:cNvCxnSpPr/>
      </cdr:nvCxnSpPr>
      <cdr:spPr>
        <a:xfrm xmlns:a="http://schemas.openxmlformats.org/drawingml/2006/main">
          <a:off x="2419351" y="2219325"/>
          <a:ext cx="171450" cy="4286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0.60087</cdr:y>
    </cdr:from>
    <cdr:to>
      <cdr:x>0.33498</cdr:x>
      <cdr:y>0.78959</cdr:y>
    </cdr:to>
    <cdr:cxnSp macro="">
      <cdr:nvCxnSpPr>
        <cdr:cNvPr id="52" name="Straight Connector 51">
          <a:extLst xmlns:a="http://schemas.openxmlformats.org/drawingml/2006/main">
            <a:ext uri="{FF2B5EF4-FFF2-40B4-BE49-F238E27FC236}">
              <a16:creationId xmlns:a16="http://schemas.microsoft.com/office/drawing/2014/main" id="{9BFC5251-E374-412F-9837-CEF6991D54D4}"/>
            </a:ext>
          </a:extLst>
        </cdr:cNvPr>
        <cdr:cNvCxnSpPr/>
      </cdr:nvCxnSpPr>
      <cdr:spPr>
        <a:xfrm xmlns:a="http://schemas.openxmlformats.org/drawingml/2006/main" flipH="1">
          <a:off x="2238377" y="2638425"/>
          <a:ext cx="342899" cy="828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0.4314</cdr:x>
      <cdr:y>0.26898</cdr:y>
    </cdr:from>
    <cdr:to>
      <cdr:x>0.45612</cdr:x>
      <cdr:y>0.3449</cdr:y>
    </cdr:to>
    <cdr:cxnSp macro="">
      <cdr:nvCxnSpPr>
        <cdr:cNvPr id="53" name="Straight Connector 52">
          <a:extLst xmlns:a="http://schemas.openxmlformats.org/drawingml/2006/main">
            <a:ext uri="{FF2B5EF4-FFF2-40B4-BE49-F238E27FC236}">
              <a16:creationId xmlns:a16="http://schemas.microsoft.com/office/drawing/2014/main" id="{879ABD1E-905F-4A1F-8F33-84C2F2A4E676}"/>
            </a:ext>
          </a:extLst>
        </cdr:cNvPr>
        <cdr:cNvCxnSpPr/>
      </cdr:nvCxnSpPr>
      <cdr:spPr>
        <a:xfrm xmlns:a="http://schemas.openxmlformats.org/drawingml/2006/main" flipH="1">
          <a:off x="3324226" y="1181100"/>
          <a:ext cx="190501" cy="3333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0.19407</cdr:x>
      <cdr:y>0.34273</cdr:y>
    </cdr:from>
    <cdr:to>
      <cdr:x>0.19448</cdr:x>
      <cdr:y>0.45192</cdr:y>
    </cdr:to>
    <cdr:cxnSp macro="">
      <cdr:nvCxnSpPr>
        <cdr:cNvPr id="56" name="Straight Connector 55">
          <a:extLst xmlns:a="http://schemas.openxmlformats.org/drawingml/2006/main">
            <a:ext uri="{FF2B5EF4-FFF2-40B4-BE49-F238E27FC236}">
              <a16:creationId xmlns:a16="http://schemas.microsoft.com/office/drawing/2014/main" id="{CE8C6C52-5047-4C61-9351-94ADFADE8FCC}"/>
            </a:ext>
          </a:extLst>
        </cdr:cNvPr>
        <cdr:cNvCxnSpPr/>
      </cdr:nvCxnSpPr>
      <cdr:spPr>
        <a:xfrm xmlns:a="http://schemas.openxmlformats.org/drawingml/2006/main">
          <a:off x="1495426" y="1504950"/>
          <a:ext cx="3175" cy="4794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0.62052</cdr:x>
      <cdr:y>0.43818</cdr:y>
    </cdr:from>
    <cdr:to>
      <cdr:x>0.64277</cdr:x>
      <cdr:y>0.53145</cdr:y>
    </cdr:to>
    <cdr:cxnSp macro="">
      <cdr:nvCxnSpPr>
        <cdr:cNvPr id="58" name="Straight Connector 57">
          <a:extLst xmlns:a="http://schemas.openxmlformats.org/drawingml/2006/main">
            <a:ext uri="{FF2B5EF4-FFF2-40B4-BE49-F238E27FC236}">
              <a16:creationId xmlns:a16="http://schemas.microsoft.com/office/drawing/2014/main" id="{CF1178D9-87D5-4E2C-9068-EA529585612D}"/>
            </a:ext>
          </a:extLst>
        </cdr:cNvPr>
        <cdr:cNvCxnSpPr/>
      </cdr:nvCxnSpPr>
      <cdr:spPr>
        <a:xfrm xmlns:a="http://schemas.openxmlformats.org/drawingml/2006/main">
          <a:off x="4781551" y="1924050"/>
          <a:ext cx="171450" cy="4095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0.3449</cdr:y>
    </cdr:from>
    <cdr:to>
      <cdr:x>0.36094</cdr:x>
      <cdr:y>0.38829</cdr:y>
    </cdr:to>
    <cdr:cxnSp macro="">
      <cdr:nvCxnSpPr>
        <cdr:cNvPr id="61" name="Straight Connector 60">
          <a:extLst xmlns:a="http://schemas.openxmlformats.org/drawingml/2006/main">
            <a:ext uri="{FF2B5EF4-FFF2-40B4-BE49-F238E27FC236}">
              <a16:creationId xmlns:a16="http://schemas.microsoft.com/office/drawing/2014/main" id="{E05E0522-EF56-4357-81D2-1AF571FA4D15}"/>
            </a:ext>
          </a:extLst>
        </cdr:cNvPr>
        <cdr:cNvCxnSpPr/>
      </cdr:nvCxnSpPr>
      <cdr:spPr>
        <a:xfrm xmlns:a="http://schemas.openxmlformats.org/drawingml/2006/main">
          <a:off x="2771777" y="1514475"/>
          <a:ext cx="9524" cy="1905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0.19942</cdr:x>
      <cdr:y>0.33839</cdr:y>
    </cdr:from>
    <cdr:to>
      <cdr:x>0.36712</cdr:x>
      <cdr:y>0.34346</cdr:y>
    </cdr:to>
    <cdr:cxnSp macro="">
      <cdr:nvCxnSpPr>
        <cdr:cNvPr id="64" name="Straight Connector 63">
          <a:extLst xmlns:a="http://schemas.openxmlformats.org/drawingml/2006/main">
            <a:ext uri="{FF2B5EF4-FFF2-40B4-BE49-F238E27FC236}">
              <a16:creationId xmlns:a16="http://schemas.microsoft.com/office/drawing/2014/main" id="{9AD3A22E-7466-4319-A77A-919988783C4A}"/>
            </a:ext>
          </a:extLst>
        </cdr:cNvPr>
        <cdr:cNvCxnSpPr/>
      </cdr:nvCxnSpPr>
      <cdr:spPr>
        <a:xfrm xmlns:a="http://schemas.openxmlformats.org/drawingml/2006/main" flipH="1">
          <a:off x="1536701" y="1485900"/>
          <a:ext cx="1292225" cy="222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0.64401</cdr:x>
      <cdr:y>0.52928</cdr:y>
    </cdr:from>
    <cdr:to>
      <cdr:x>0.74042</cdr:x>
      <cdr:y>0.72017</cdr:y>
    </cdr:to>
    <cdr:cxnSp macro="">
      <cdr:nvCxnSpPr>
        <cdr:cNvPr id="66" name="Straight Connector 65">
          <a:extLst xmlns:a="http://schemas.openxmlformats.org/drawingml/2006/main">
            <a:ext uri="{FF2B5EF4-FFF2-40B4-BE49-F238E27FC236}">
              <a16:creationId xmlns:a16="http://schemas.microsoft.com/office/drawing/2014/main" id="{CB7EA8A7-27BD-445E-8A5D-92D6014398DF}"/>
            </a:ext>
          </a:extLst>
        </cdr:cNvPr>
        <cdr:cNvCxnSpPr/>
      </cdr:nvCxnSpPr>
      <cdr:spPr>
        <a:xfrm xmlns:a="http://schemas.openxmlformats.org/drawingml/2006/main">
          <a:off x="4962526" y="2324100"/>
          <a:ext cx="742950" cy="8382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0.60159</cdr:y>
    </cdr:from>
    <cdr:to>
      <cdr:x>0.73795</cdr:x>
      <cdr:y>0.79176</cdr:y>
    </cdr:to>
    <cdr:cxnSp macro="">
      <cdr:nvCxnSpPr>
        <cdr:cNvPr id="69" name="Straight Connector 68">
          <a:extLst xmlns:a="http://schemas.openxmlformats.org/drawingml/2006/main">
            <a:ext uri="{FF2B5EF4-FFF2-40B4-BE49-F238E27FC236}">
              <a16:creationId xmlns:a16="http://schemas.microsoft.com/office/drawing/2014/main" id="{33467F59-3F8E-45C3-98F1-28EA2EBB43F3}"/>
            </a:ext>
          </a:extLst>
        </cdr:cNvPr>
        <cdr:cNvCxnSpPr/>
      </cdr:nvCxnSpPr>
      <cdr:spPr>
        <a:xfrm xmlns:a="http://schemas.openxmlformats.org/drawingml/2006/main">
          <a:off x="4603751" y="2641600"/>
          <a:ext cx="1082675" cy="8350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0.64434</cdr:x>
      <cdr:y>0.53153</cdr:y>
    </cdr:from>
    <cdr:to>
      <cdr:x>0.73795</cdr:x>
      <cdr:y>0.78959</cdr:y>
    </cdr:to>
    <cdr:cxnSp macro="">
      <cdr:nvCxnSpPr>
        <cdr:cNvPr id="71" name="Straight Connector 70">
          <a:extLst xmlns:a="http://schemas.openxmlformats.org/drawingml/2006/main">
            <a:ext uri="{FF2B5EF4-FFF2-40B4-BE49-F238E27FC236}">
              <a16:creationId xmlns:a16="http://schemas.microsoft.com/office/drawing/2014/main" id="{9567593B-A9F8-43E6-91D6-17CA1186CB83}"/>
            </a:ext>
          </a:extLst>
        </cdr:cNvPr>
        <cdr:cNvCxnSpPr/>
      </cdr:nvCxnSpPr>
      <cdr:spPr>
        <a:xfrm xmlns:a="http://schemas.openxmlformats.org/drawingml/2006/main">
          <a:off x="6527988" y="2822202"/>
          <a:ext cx="948359" cy="137018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0.25018</cdr:y>
    </cdr:from>
    <cdr:to>
      <cdr:x>0.64401</cdr:x>
      <cdr:y>0.43167</cdr:y>
    </cdr:to>
    <cdr:cxnSp macro="">
      <cdr:nvCxnSpPr>
        <cdr:cNvPr id="73" name="Straight Connector 72">
          <a:extLst xmlns:a="http://schemas.openxmlformats.org/drawingml/2006/main">
            <a:ext uri="{FF2B5EF4-FFF2-40B4-BE49-F238E27FC236}">
              <a16:creationId xmlns:a16="http://schemas.microsoft.com/office/drawing/2014/main" id="{0F316FA0-BA50-4A72-AB9B-0C94653B7BD4}"/>
            </a:ext>
          </a:extLst>
        </cdr:cNvPr>
        <cdr:cNvCxnSpPr/>
      </cdr:nvCxnSpPr>
      <cdr:spPr>
        <a:xfrm xmlns:a="http://schemas.openxmlformats.org/drawingml/2006/main">
          <a:off x="4956168" y="1098547"/>
          <a:ext cx="6358" cy="79692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0.41215</cdr:y>
    </cdr:from>
    <cdr:to>
      <cdr:x>0.68974</cdr:x>
      <cdr:y>0.52567</cdr:y>
    </cdr:to>
    <cdr:cxnSp macro="">
      <cdr:nvCxnSpPr>
        <cdr:cNvPr id="75" name="Straight Connector 74">
          <a:extLst xmlns:a="http://schemas.openxmlformats.org/drawingml/2006/main">
            <a:ext uri="{FF2B5EF4-FFF2-40B4-BE49-F238E27FC236}">
              <a16:creationId xmlns:a16="http://schemas.microsoft.com/office/drawing/2014/main" id="{ADA9E828-9B19-4BA5-9C65-0937440017A0}"/>
            </a:ext>
          </a:extLst>
        </cdr:cNvPr>
        <cdr:cNvCxnSpPr/>
      </cdr:nvCxnSpPr>
      <cdr:spPr>
        <a:xfrm xmlns:a="http://schemas.openxmlformats.org/drawingml/2006/main" flipH="1">
          <a:off x="4956176" y="1809750"/>
          <a:ext cx="358775" cy="4984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0.63947</cdr:x>
      <cdr:y>0.41721</cdr:y>
    </cdr:from>
    <cdr:to>
      <cdr:x>0.67779</cdr:x>
      <cdr:y>0.47144</cdr:y>
    </cdr:to>
    <cdr:sp macro="" textlink="">
      <cdr:nvSpPr>
        <cdr:cNvPr id="80" name="TextBox 1"/>
        <cdr:cNvSpPr txBox="1"/>
      </cdr:nvSpPr>
      <cdr:spPr>
        <a:xfrm xmlns:a="http://schemas.openxmlformats.org/drawingml/2006/main">
          <a:off x="4927600" y="1831975"/>
          <a:ext cx="295284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</a:t>
          </a:r>
        </a:p>
      </cdr:txBody>
    </cdr:sp>
  </cdr:relSizeAnchor>
  <cdr:relSizeAnchor xmlns:cdr="http://schemas.openxmlformats.org/drawingml/2006/chartDrawing">
    <cdr:from>
      <cdr:x>0.43308</cdr:x>
      <cdr:y>0.3437</cdr:y>
    </cdr:from>
    <cdr:to>
      <cdr:x>0.52699</cdr:x>
      <cdr:y>0.53001</cdr:y>
    </cdr:to>
    <cdr:cxnSp macro="">
      <cdr:nvCxnSpPr>
        <cdr:cNvPr id="81" name="Straight Connector 80">
          <a:extLst xmlns:a="http://schemas.openxmlformats.org/drawingml/2006/main">
            <a:ext uri="{FF2B5EF4-FFF2-40B4-BE49-F238E27FC236}">
              <a16:creationId xmlns:a16="http://schemas.microsoft.com/office/drawing/2014/main" id="{87D217D3-38BA-4A0D-93C6-ED3C2536840E}"/>
            </a:ext>
          </a:extLst>
        </cdr:cNvPr>
        <cdr:cNvCxnSpPr/>
      </cdr:nvCxnSpPr>
      <cdr:spPr>
        <a:xfrm xmlns:a="http://schemas.openxmlformats.org/drawingml/2006/main">
          <a:off x="4387664" y="1824879"/>
          <a:ext cx="951397" cy="9892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0.52452</cdr:x>
      <cdr:y>0.43818</cdr:y>
    </cdr:from>
    <cdr:to>
      <cdr:x>0.61928</cdr:x>
      <cdr:y>0.53218</cdr:y>
    </cdr:to>
    <cdr:cxnSp macro="">
      <cdr:nvCxnSpPr>
        <cdr:cNvPr id="84" name="Straight Connector 83">
          <a:extLst xmlns:a="http://schemas.openxmlformats.org/drawingml/2006/main">
            <a:ext uri="{FF2B5EF4-FFF2-40B4-BE49-F238E27FC236}">
              <a16:creationId xmlns:a16="http://schemas.microsoft.com/office/drawing/2014/main" id="{EFB6943B-E87D-4D59-9D61-444B52A412E7}"/>
            </a:ext>
          </a:extLst>
        </cdr:cNvPr>
        <cdr:cNvCxnSpPr/>
      </cdr:nvCxnSpPr>
      <cdr:spPr>
        <a:xfrm xmlns:a="http://schemas.openxmlformats.org/drawingml/2006/main" flipH="1">
          <a:off x="4041776" y="1924050"/>
          <a:ext cx="730250" cy="4127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0.3449</cdr:y>
    </cdr:from>
    <cdr:to>
      <cdr:x>0.43198</cdr:x>
      <cdr:y>0.34581</cdr:y>
    </cdr:to>
    <cdr:cxnSp macro="">
      <cdr:nvCxnSpPr>
        <cdr:cNvPr id="86" name="Straight Connector 85">
          <a:extLst xmlns:a="http://schemas.openxmlformats.org/drawingml/2006/main">
            <a:ext uri="{FF2B5EF4-FFF2-40B4-BE49-F238E27FC236}">
              <a16:creationId xmlns:a16="http://schemas.microsoft.com/office/drawing/2014/main" id="{5943E116-B7FC-4AFC-A9D2-9EA1799F529D}"/>
            </a:ext>
          </a:extLst>
        </cdr:cNvPr>
        <cdr:cNvCxnSpPr/>
      </cdr:nvCxnSpPr>
      <cdr:spPr>
        <a:xfrm xmlns:a="http://schemas.openxmlformats.org/drawingml/2006/main" flipH="1" flipV="1">
          <a:off x="3644206" y="1831271"/>
          <a:ext cx="732253" cy="481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0.78742</cdr:y>
    </cdr:from>
    <cdr:to>
      <cdr:x>0.40915</cdr:x>
      <cdr:y>0.8308</cdr:y>
    </cdr:to>
    <cdr:cxnSp macro="">
      <cdr:nvCxnSpPr>
        <cdr:cNvPr id="89" name="Straight Connector 88">
          <a:extLst xmlns:a="http://schemas.openxmlformats.org/drawingml/2006/main">
            <a:ext uri="{FF2B5EF4-FFF2-40B4-BE49-F238E27FC236}">
              <a16:creationId xmlns:a16="http://schemas.microsoft.com/office/drawing/2014/main" id="{5C1BDC1B-112E-4D04-A981-7C45221EBFB4}"/>
            </a:ext>
          </a:extLst>
        </cdr:cNvPr>
        <cdr:cNvCxnSpPr/>
      </cdr:nvCxnSpPr>
      <cdr:spPr>
        <a:xfrm xmlns:a="http://schemas.openxmlformats.org/drawingml/2006/main" flipH="1" flipV="1">
          <a:off x="2238376" y="3457575"/>
          <a:ext cx="914401" cy="1905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0.35888</cdr:x>
      <cdr:y>0.3825</cdr:y>
    </cdr:from>
    <cdr:to>
      <cdr:x>0.52781</cdr:x>
      <cdr:y>0.53145</cdr:y>
    </cdr:to>
    <cdr:cxnSp macro="">
      <cdr:nvCxnSpPr>
        <cdr:cNvPr id="94" name="Straight Connector 93">
          <a:extLst xmlns:a="http://schemas.openxmlformats.org/drawingml/2006/main">
            <a:ext uri="{FF2B5EF4-FFF2-40B4-BE49-F238E27FC236}">
              <a16:creationId xmlns:a16="http://schemas.microsoft.com/office/drawing/2014/main" id="{67507FAA-DF24-48A5-ACF0-6C7A013C3208}"/>
            </a:ext>
          </a:extLst>
        </cdr:cNvPr>
        <cdr:cNvCxnSpPr/>
      </cdr:nvCxnSpPr>
      <cdr:spPr>
        <a:xfrm xmlns:a="http://schemas.openxmlformats.org/drawingml/2006/main">
          <a:off x="2765425" y="1679575"/>
          <a:ext cx="1301751" cy="6540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0.52534</cdr:x>
      <cdr:y>0.52711</cdr:y>
    </cdr:from>
    <cdr:to>
      <cdr:x>0.64401</cdr:x>
      <cdr:y>0.53145</cdr:y>
    </cdr:to>
    <cdr:cxnSp macro="">
      <cdr:nvCxnSpPr>
        <cdr:cNvPr id="96" name="Straight Connector 95">
          <a:extLst xmlns:a="http://schemas.openxmlformats.org/drawingml/2006/main">
            <a:ext uri="{FF2B5EF4-FFF2-40B4-BE49-F238E27FC236}">
              <a16:creationId xmlns:a16="http://schemas.microsoft.com/office/drawing/2014/main" id="{1394D2AF-E06D-4C4D-91F9-E9C4EB1D9E5C}"/>
            </a:ext>
          </a:extLst>
        </cdr:cNvPr>
        <cdr:cNvCxnSpPr/>
      </cdr:nvCxnSpPr>
      <cdr:spPr>
        <a:xfrm xmlns:a="http://schemas.openxmlformats.org/drawingml/2006/main" flipH="1" flipV="1">
          <a:off x="4048127" y="2314554"/>
          <a:ext cx="914399" cy="1907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0.58411</cdr:x>
      <cdr:y>0.52227</cdr:y>
    </cdr:from>
    <cdr:to>
      <cdr:x>0.62243</cdr:x>
      <cdr:y>0.5765</cdr:y>
    </cdr:to>
    <cdr:sp macro="" textlink="">
      <cdr:nvSpPr>
        <cdr:cNvPr id="99" name="TextBox 1"/>
        <cdr:cNvSpPr txBox="1"/>
      </cdr:nvSpPr>
      <cdr:spPr>
        <a:xfrm xmlns:a="http://schemas.openxmlformats.org/drawingml/2006/main">
          <a:off x="5917735" y="2773033"/>
          <a:ext cx="388230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T</a:t>
          </a:r>
        </a:p>
      </cdr:txBody>
    </cdr:sp>
  </cdr:relSizeAnchor>
  <cdr:relSizeAnchor xmlns:cdr="http://schemas.openxmlformats.org/drawingml/2006/chartDrawing">
    <cdr:from>
      <cdr:x>0.19695</cdr:x>
      <cdr:y>0.37599</cdr:y>
    </cdr:from>
    <cdr:to>
      <cdr:x>0.25523</cdr:x>
      <cdr:y>0.43022</cdr:y>
    </cdr:to>
    <cdr:sp macro="" textlink="">
      <cdr:nvSpPr>
        <cdr:cNvPr id="100" name="TextBox 1"/>
        <cdr:cNvSpPr txBox="1"/>
      </cdr:nvSpPr>
      <cdr:spPr>
        <a:xfrm xmlns:a="http://schemas.openxmlformats.org/drawingml/2006/main">
          <a:off x="1814153" y="1996346"/>
          <a:ext cx="536842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r>
            <a:rPr lang="en-GB" sz="1000" i="1" baseline="0"/>
            <a:t> </a:t>
          </a:r>
          <a:endParaRPr lang="en-GB" sz="800" i="1"/>
        </a:p>
      </cdr:txBody>
    </cdr:sp>
  </cdr:relSizeAnchor>
  <cdr:relSizeAnchor xmlns:cdr="http://schemas.openxmlformats.org/drawingml/2006/chartDrawing">
    <cdr:from>
      <cdr:x>0.2309</cdr:x>
      <cdr:y>0.2914</cdr:y>
    </cdr:from>
    <cdr:to>
      <cdr:x>0.31026</cdr:x>
      <cdr:y>0.34563</cdr:y>
    </cdr:to>
    <cdr:sp macro="" textlink="">
      <cdr:nvSpPr>
        <cdr:cNvPr id="101" name="TextBox 1"/>
        <cdr:cNvSpPr txBox="1"/>
      </cdr:nvSpPr>
      <cdr:spPr>
        <a:xfrm xmlns:a="http://schemas.openxmlformats.org/drawingml/2006/main">
          <a:off x="2126879" y="1547209"/>
          <a:ext cx="731000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7 </a:t>
          </a:r>
          <a:endParaRPr lang="en-GB" sz="800" i="1"/>
        </a:p>
      </cdr:txBody>
    </cdr:sp>
  </cdr:relSizeAnchor>
  <cdr:relSizeAnchor xmlns:cdr="http://schemas.openxmlformats.org/drawingml/2006/chartDrawing">
    <cdr:from>
      <cdr:x>0.36259</cdr:x>
      <cdr:y>0.34129</cdr:y>
    </cdr:from>
    <cdr:to>
      <cdr:x>0.42311</cdr:x>
      <cdr:y>0.39552</cdr:y>
    </cdr:to>
    <cdr:sp macro="" textlink="">
      <cdr:nvSpPr>
        <cdr:cNvPr id="102" name="TextBox 1"/>
        <cdr:cNvSpPr txBox="1"/>
      </cdr:nvSpPr>
      <cdr:spPr>
        <a:xfrm xmlns:a="http://schemas.openxmlformats.org/drawingml/2006/main">
          <a:off x="3339902" y="1812104"/>
          <a:ext cx="557505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 </a:t>
          </a:r>
          <a:endParaRPr lang="en-GB" sz="800" i="1"/>
        </a:p>
      </cdr:txBody>
    </cdr:sp>
  </cdr:relSizeAnchor>
  <cdr:relSizeAnchor xmlns:cdr="http://schemas.openxmlformats.org/drawingml/2006/chartDrawing">
    <cdr:from>
      <cdr:x>0.3826</cdr:x>
      <cdr:y>0.30429</cdr:y>
    </cdr:from>
    <cdr:to>
      <cdr:x>0.43287</cdr:x>
      <cdr:y>0.35852</cdr:y>
    </cdr:to>
    <cdr:sp macro="" textlink="">
      <cdr:nvSpPr>
        <cdr:cNvPr id="103" name="TextBox 1"/>
        <cdr:cNvSpPr txBox="1"/>
      </cdr:nvSpPr>
      <cdr:spPr>
        <a:xfrm xmlns:a="http://schemas.openxmlformats.org/drawingml/2006/main">
          <a:off x="3524231" y="1615655"/>
          <a:ext cx="463049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3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0.36837</cdr:x>
      <cdr:y>0.25886</cdr:y>
    </cdr:from>
    <cdr:to>
      <cdr:x>0.44252</cdr:x>
      <cdr:y>0.31309</cdr:y>
    </cdr:to>
    <cdr:sp macro="" textlink="">
      <cdr:nvSpPr>
        <cdr:cNvPr id="104" name="TextBox 1"/>
        <cdr:cNvSpPr txBox="1"/>
      </cdr:nvSpPr>
      <cdr:spPr>
        <a:xfrm xmlns:a="http://schemas.openxmlformats.org/drawingml/2006/main">
          <a:off x="3393143" y="1374436"/>
          <a:ext cx="683014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0.17305</cdr:x>
      <cdr:y>0.1812</cdr:y>
    </cdr:from>
    <cdr:to>
      <cdr:x>0.74197</cdr:x>
      <cdr:y>0.9009</cdr:y>
    </cdr:to>
    <cdr:sp macro="" textlink="">
      <cdr:nvSpPr>
        <cdr:cNvPr id="21" name="Freeform 20"/>
        <cdr:cNvSpPr/>
      </cdr:nvSpPr>
      <cdr:spPr>
        <a:xfrm xmlns:a="http://schemas.openxmlformats.org/drawingml/2006/main">
          <a:off x="1333502" y="795640"/>
          <a:ext cx="4383938" cy="3160253"/>
        </a:xfrm>
        <a:custGeom xmlns:a="http://schemas.openxmlformats.org/drawingml/2006/main">
          <a:avLst/>
          <a:gdLst>
            <a:gd name="connsiteX0" fmla="*/ 2276483 w 4593496"/>
            <a:gd name="connsiteY0" fmla="*/ 2973981 h 3634757"/>
            <a:gd name="connsiteX1" fmla="*/ 2019308 w 4593496"/>
            <a:gd name="connsiteY1" fmla="*/ 3345456 h 3634757"/>
            <a:gd name="connsiteX2" fmla="*/ 1333508 w 4593496"/>
            <a:gd name="connsiteY2" fmla="*/ 3631206 h 3634757"/>
            <a:gd name="connsiteX3" fmla="*/ 1104908 w 4593496"/>
            <a:gd name="connsiteY3" fmla="*/ 3145431 h 3634757"/>
            <a:gd name="connsiteX4" fmla="*/ 1019183 w 4593496"/>
            <a:gd name="connsiteY4" fmla="*/ 2488206 h 3634757"/>
            <a:gd name="connsiteX5" fmla="*/ 381008 w 4593496"/>
            <a:gd name="connsiteY5" fmla="*/ 1697631 h 3634757"/>
            <a:gd name="connsiteX6" fmla="*/ 8 w 4593496"/>
            <a:gd name="connsiteY6" fmla="*/ 1430931 h 3634757"/>
            <a:gd name="connsiteX7" fmla="*/ 390533 w 4593496"/>
            <a:gd name="connsiteY7" fmla="*/ 1173756 h 3634757"/>
            <a:gd name="connsiteX8" fmla="*/ 1076333 w 4593496"/>
            <a:gd name="connsiteY8" fmla="*/ 487956 h 3634757"/>
            <a:gd name="connsiteX9" fmla="*/ 2076458 w 4593496"/>
            <a:gd name="connsiteY9" fmla="*/ 2181 h 3634757"/>
            <a:gd name="connsiteX10" fmla="*/ 2324108 w 4593496"/>
            <a:gd name="connsiteY10" fmla="*/ 678456 h 3634757"/>
            <a:gd name="connsiteX11" fmla="*/ 2371733 w 4593496"/>
            <a:gd name="connsiteY11" fmla="*/ 868956 h 3634757"/>
            <a:gd name="connsiteX12" fmla="*/ 2914658 w 4593496"/>
            <a:gd name="connsiteY12" fmla="*/ 1011831 h 3634757"/>
            <a:gd name="connsiteX13" fmla="*/ 3829058 w 4593496"/>
            <a:gd name="connsiteY13" fmla="*/ 792756 h 3634757"/>
            <a:gd name="connsiteX14" fmla="*/ 4210058 w 4593496"/>
            <a:gd name="connsiteY14" fmla="*/ 1478556 h 3634757"/>
            <a:gd name="connsiteX15" fmla="*/ 4514858 w 4593496"/>
            <a:gd name="connsiteY15" fmla="*/ 1888131 h 3634757"/>
            <a:gd name="connsiteX16" fmla="*/ 4572008 w 4593496"/>
            <a:gd name="connsiteY16" fmla="*/ 2831106 h 3634757"/>
            <a:gd name="connsiteX17" fmla="*/ 4562483 w 4593496"/>
            <a:gd name="connsiteY17" fmla="*/ 3135906 h 3634757"/>
            <a:gd name="connsiteX18" fmla="*/ 4219583 w 4593496"/>
            <a:gd name="connsiteY18" fmla="*/ 3393081 h 3634757"/>
            <a:gd name="connsiteX19" fmla="*/ 3276608 w 4593496"/>
            <a:gd name="connsiteY19" fmla="*/ 3231156 h 3634757"/>
            <a:gd name="connsiteX20" fmla="*/ 2800358 w 4593496"/>
            <a:gd name="connsiteY20" fmla="*/ 2859681 h 3634757"/>
            <a:gd name="connsiteX21" fmla="*/ 2276483 w 4593496"/>
            <a:gd name="connsiteY21" fmla="*/ 2973981 h 3634757"/>
            <a:gd name="connsiteX0" fmla="*/ 2276483 w 4593496"/>
            <a:gd name="connsiteY0" fmla="*/ 2505011 h 3165787"/>
            <a:gd name="connsiteX1" fmla="*/ 2019308 w 4593496"/>
            <a:gd name="connsiteY1" fmla="*/ 2876486 h 3165787"/>
            <a:gd name="connsiteX2" fmla="*/ 1333508 w 4593496"/>
            <a:gd name="connsiteY2" fmla="*/ 3162236 h 3165787"/>
            <a:gd name="connsiteX3" fmla="*/ 1104908 w 4593496"/>
            <a:gd name="connsiteY3" fmla="*/ 2676461 h 3165787"/>
            <a:gd name="connsiteX4" fmla="*/ 1019183 w 4593496"/>
            <a:gd name="connsiteY4" fmla="*/ 2019236 h 3165787"/>
            <a:gd name="connsiteX5" fmla="*/ 381008 w 4593496"/>
            <a:gd name="connsiteY5" fmla="*/ 1228661 h 3165787"/>
            <a:gd name="connsiteX6" fmla="*/ 8 w 4593496"/>
            <a:gd name="connsiteY6" fmla="*/ 961961 h 3165787"/>
            <a:gd name="connsiteX7" fmla="*/ 390533 w 4593496"/>
            <a:gd name="connsiteY7" fmla="*/ 704786 h 3165787"/>
            <a:gd name="connsiteX8" fmla="*/ 1076333 w 4593496"/>
            <a:gd name="connsiteY8" fmla="*/ 18986 h 3165787"/>
            <a:gd name="connsiteX9" fmla="*/ 2324108 w 4593496"/>
            <a:gd name="connsiteY9" fmla="*/ 209486 h 3165787"/>
            <a:gd name="connsiteX10" fmla="*/ 2371733 w 4593496"/>
            <a:gd name="connsiteY10" fmla="*/ 399986 h 3165787"/>
            <a:gd name="connsiteX11" fmla="*/ 2914658 w 4593496"/>
            <a:gd name="connsiteY11" fmla="*/ 542861 h 3165787"/>
            <a:gd name="connsiteX12" fmla="*/ 3829058 w 4593496"/>
            <a:gd name="connsiteY12" fmla="*/ 323786 h 3165787"/>
            <a:gd name="connsiteX13" fmla="*/ 4210058 w 4593496"/>
            <a:gd name="connsiteY13" fmla="*/ 1009586 h 3165787"/>
            <a:gd name="connsiteX14" fmla="*/ 4514858 w 4593496"/>
            <a:gd name="connsiteY14" fmla="*/ 1419161 h 3165787"/>
            <a:gd name="connsiteX15" fmla="*/ 4572008 w 4593496"/>
            <a:gd name="connsiteY15" fmla="*/ 2362136 h 3165787"/>
            <a:gd name="connsiteX16" fmla="*/ 4562483 w 4593496"/>
            <a:gd name="connsiteY16" fmla="*/ 2666936 h 3165787"/>
            <a:gd name="connsiteX17" fmla="*/ 4219583 w 4593496"/>
            <a:gd name="connsiteY17" fmla="*/ 2924111 h 3165787"/>
            <a:gd name="connsiteX18" fmla="*/ 3276608 w 4593496"/>
            <a:gd name="connsiteY18" fmla="*/ 2762186 h 3165787"/>
            <a:gd name="connsiteX19" fmla="*/ 2800358 w 4593496"/>
            <a:gd name="connsiteY19" fmla="*/ 2390711 h 3165787"/>
            <a:gd name="connsiteX20" fmla="*/ 2276483 w 4593496"/>
            <a:gd name="connsiteY20" fmla="*/ 2505011 h 3165787"/>
            <a:gd name="connsiteX0" fmla="*/ 2276483 w 4593496"/>
            <a:gd name="connsiteY0" fmla="*/ 2491110 h 3151886"/>
            <a:gd name="connsiteX1" fmla="*/ 2019308 w 4593496"/>
            <a:gd name="connsiteY1" fmla="*/ 2862585 h 3151886"/>
            <a:gd name="connsiteX2" fmla="*/ 1333508 w 4593496"/>
            <a:gd name="connsiteY2" fmla="*/ 3148335 h 3151886"/>
            <a:gd name="connsiteX3" fmla="*/ 1104908 w 4593496"/>
            <a:gd name="connsiteY3" fmla="*/ 2662560 h 3151886"/>
            <a:gd name="connsiteX4" fmla="*/ 1019183 w 4593496"/>
            <a:gd name="connsiteY4" fmla="*/ 2005335 h 3151886"/>
            <a:gd name="connsiteX5" fmla="*/ 381008 w 4593496"/>
            <a:gd name="connsiteY5" fmla="*/ 1214760 h 3151886"/>
            <a:gd name="connsiteX6" fmla="*/ 8 w 4593496"/>
            <a:gd name="connsiteY6" fmla="*/ 948060 h 3151886"/>
            <a:gd name="connsiteX7" fmla="*/ 390533 w 4593496"/>
            <a:gd name="connsiteY7" fmla="*/ 690885 h 3151886"/>
            <a:gd name="connsiteX8" fmla="*/ 1076333 w 4593496"/>
            <a:gd name="connsiteY8" fmla="*/ 5085 h 3151886"/>
            <a:gd name="connsiteX9" fmla="*/ 2371733 w 4593496"/>
            <a:gd name="connsiteY9" fmla="*/ 386085 h 3151886"/>
            <a:gd name="connsiteX10" fmla="*/ 2914658 w 4593496"/>
            <a:gd name="connsiteY10" fmla="*/ 528960 h 3151886"/>
            <a:gd name="connsiteX11" fmla="*/ 3829058 w 4593496"/>
            <a:gd name="connsiteY11" fmla="*/ 309885 h 3151886"/>
            <a:gd name="connsiteX12" fmla="*/ 4210058 w 4593496"/>
            <a:gd name="connsiteY12" fmla="*/ 995685 h 3151886"/>
            <a:gd name="connsiteX13" fmla="*/ 4514858 w 4593496"/>
            <a:gd name="connsiteY13" fmla="*/ 1405260 h 3151886"/>
            <a:gd name="connsiteX14" fmla="*/ 4572008 w 4593496"/>
            <a:gd name="connsiteY14" fmla="*/ 2348235 h 3151886"/>
            <a:gd name="connsiteX15" fmla="*/ 4562483 w 4593496"/>
            <a:gd name="connsiteY15" fmla="*/ 2653035 h 3151886"/>
            <a:gd name="connsiteX16" fmla="*/ 4219583 w 4593496"/>
            <a:gd name="connsiteY16" fmla="*/ 2910210 h 3151886"/>
            <a:gd name="connsiteX17" fmla="*/ 3276608 w 4593496"/>
            <a:gd name="connsiteY17" fmla="*/ 2748285 h 3151886"/>
            <a:gd name="connsiteX18" fmla="*/ 2800358 w 4593496"/>
            <a:gd name="connsiteY18" fmla="*/ 2376810 h 3151886"/>
            <a:gd name="connsiteX19" fmla="*/ 2276483 w 4593496"/>
            <a:gd name="connsiteY19" fmla="*/ 2491110 h 3151886"/>
            <a:gd name="connsiteX0" fmla="*/ 1973488 w 4290501"/>
            <a:gd name="connsiteY0" fmla="*/ 2491110 h 3151886"/>
            <a:gd name="connsiteX1" fmla="*/ 1716313 w 4290501"/>
            <a:gd name="connsiteY1" fmla="*/ 2862585 h 3151886"/>
            <a:gd name="connsiteX2" fmla="*/ 1030513 w 4290501"/>
            <a:gd name="connsiteY2" fmla="*/ 3148335 h 3151886"/>
            <a:gd name="connsiteX3" fmla="*/ 801913 w 4290501"/>
            <a:gd name="connsiteY3" fmla="*/ 2662560 h 3151886"/>
            <a:gd name="connsiteX4" fmla="*/ 716188 w 4290501"/>
            <a:gd name="connsiteY4" fmla="*/ 2005335 h 3151886"/>
            <a:gd name="connsiteX5" fmla="*/ 78013 w 4290501"/>
            <a:gd name="connsiteY5" fmla="*/ 1214760 h 3151886"/>
            <a:gd name="connsiteX6" fmla="*/ 87538 w 4290501"/>
            <a:gd name="connsiteY6" fmla="*/ 690885 h 3151886"/>
            <a:gd name="connsiteX7" fmla="*/ 773338 w 4290501"/>
            <a:gd name="connsiteY7" fmla="*/ 5085 h 3151886"/>
            <a:gd name="connsiteX8" fmla="*/ 2068738 w 4290501"/>
            <a:gd name="connsiteY8" fmla="*/ 386085 h 3151886"/>
            <a:gd name="connsiteX9" fmla="*/ 2611663 w 4290501"/>
            <a:gd name="connsiteY9" fmla="*/ 528960 h 3151886"/>
            <a:gd name="connsiteX10" fmla="*/ 3526063 w 4290501"/>
            <a:gd name="connsiteY10" fmla="*/ 309885 h 3151886"/>
            <a:gd name="connsiteX11" fmla="*/ 3907063 w 4290501"/>
            <a:gd name="connsiteY11" fmla="*/ 995685 h 3151886"/>
            <a:gd name="connsiteX12" fmla="*/ 4211863 w 4290501"/>
            <a:gd name="connsiteY12" fmla="*/ 1405260 h 3151886"/>
            <a:gd name="connsiteX13" fmla="*/ 4269013 w 4290501"/>
            <a:gd name="connsiteY13" fmla="*/ 2348235 h 3151886"/>
            <a:gd name="connsiteX14" fmla="*/ 4259488 w 4290501"/>
            <a:gd name="connsiteY14" fmla="*/ 2653035 h 3151886"/>
            <a:gd name="connsiteX15" fmla="*/ 3916588 w 4290501"/>
            <a:gd name="connsiteY15" fmla="*/ 2910210 h 3151886"/>
            <a:gd name="connsiteX16" fmla="*/ 2973613 w 4290501"/>
            <a:gd name="connsiteY16" fmla="*/ 2748285 h 3151886"/>
            <a:gd name="connsiteX17" fmla="*/ 2497363 w 4290501"/>
            <a:gd name="connsiteY17" fmla="*/ 2376810 h 3151886"/>
            <a:gd name="connsiteX18" fmla="*/ 1973488 w 4290501"/>
            <a:gd name="connsiteY18" fmla="*/ 2491110 h 3151886"/>
            <a:gd name="connsiteX0" fmla="*/ 2497363 w 4290501"/>
            <a:gd name="connsiteY0" fmla="*/ 2376810 h 3152186"/>
            <a:gd name="connsiteX1" fmla="*/ 1716313 w 4290501"/>
            <a:gd name="connsiteY1" fmla="*/ 2862585 h 3152186"/>
            <a:gd name="connsiteX2" fmla="*/ 1030513 w 4290501"/>
            <a:gd name="connsiteY2" fmla="*/ 3148335 h 3152186"/>
            <a:gd name="connsiteX3" fmla="*/ 801913 w 4290501"/>
            <a:gd name="connsiteY3" fmla="*/ 2662560 h 3152186"/>
            <a:gd name="connsiteX4" fmla="*/ 716188 w 4290501"/>
            <a:gd name="connsiteY4" fmla="*/ 2005335 h 3152186"/>
            <a:gd name="connsiteX5" fmla="*/ 78013 w 4290501"/>
            <a:gd name="connsiteY5" fmla="*/ 1214760 h 3152186"/>
            <a:gd name="connsiteX6" fmla="*/ 87538 w 4290501"/>
            <a:gd name="connsiteY6" fmla="*/ 690885 h 3152186"/>
            <a:gd name="connsiteX7" fmla="*/ 773338 w 4290501"/>
            <a:gd name="connsiteY7" fmla="*/ 5085 h 3152186"/>
            <a:gd name="connsiteX8" fmla="*/ 2068738 w 4290501"/>
            <a:gd name="connsiteY8" fmla="*/ 386085 h 3152186"/>
            <a:gd name="connsiteX9" fmla="*/ 2611663 w 4290501"/>
            <a:gd name="connsiteY9" fmla="*/ 528960 h 3152186"/>
            <a:gd name="connsiteX10" fmla="*/ 3526063 w 4290501"/>
            <a:gd name="connsiteY10" fmla="*/ 309885 h 3152186"/>
            <a:gd name="connsiteX11" fmla="*/ 3907063 w 4290501"/>
            <a:gd name="connsiteY11" fmla="*/ 995685 h 3152186"/>
            <a:gd name="connsiteX12" fmla="*/ 4211863 w 4290501"/>
            <a:gd name="connsiteY12" fmla="*/ 1405260 h 3152186"/>
            <a:gd name="connsiteX13" fmla="*/ 4269013 w 4290501"/>
            <a:gd name="connsiteY13" fmla="*/ 2348235 h 3152186"/>
            <a:gd name="connsiteX14" fmla="*/ 4259488 w 4290501"/>
            <a:gd name="connsiteY14" fmla="*/ 2653035 h 3152186"/>
            <a:gd name="connsiteX15" fmla="*/ 3916588 w 4290501"/>
            <a:gd name="connsiteY15" fmla="*/ 2910210 h 3152186"/>
            <a:gd name="connsiteX16" fmla="*/ 2973613 w 4290501"/>
            <a:gd name="connsiteY16" fmla="*/ 2748285 h 3152186"/>
            <a:gd name="connsiteX17" fmla="*/ 2497363 w 4290501"/>
            <a:gd name="connsiteY17" fmla="*/ 2376810 h 3152186"/>
            <a:gd name="connsiteX0" fmla="*/ 2973613 w 4290501"/>
            <a:gd name="connsiteY0" fmla="*/ 2748285 h 3151353"/>
            <a:gd name="connsiteX1" fmla="*/ 1716313 w 4290501"/>
            <a:gd name="connsiteY1" fmla="*/ 2862585 h 3151353"/>
            <a:gd name="connsiteX2" fmla="*/ 1030513 w 4290501"/>
            <a:gd name="connsiteY2" fmla="*/ 3148335 h 3151353"/>
            <a:gd name="connsiteX3" fmla="*/ 801913 w 4290501"/>
            <a:gd name="connsiteY3" fmla="*/ 2662560 h 3151353"/>
            <a:gd name="connsiteX4" fmla="*/ 716188 w 4290501"/>
            <a:gd name="connsiteY4" fmla="*/ 2005335 h 3151353"/>
            <a:gd name="connsiteX5" fmla="*/ 78013 w 4290501"/>
            <a:gd name="connsiteY5" fmla="*/ 1214760 h 3151353"/>
            <a:gd name="connsiteX6" fmla="*/ 87538 w 4290501"/>
            <a:gd name="connsiteY6" fmla="*/ 690885 h 3151353"/>
            <a:gd name="connsiteX7" fmla="*/ 773338 w 4290501"/>
            <a:gd name="connsiteY7" fmla="*/ 5085 h 3151353"/>
            <a:gd name="connsiteX8" fmla="*/ 2068738 w 4290501"/>
            <a:gd name="connsiteY8" fmla="*/ 386085 h 3151353"/>
            <a:gd name="connsiteX9" fmla="*/ 2611663 w 4290501"/>
            <a:gd name="connsiteY9" fmla="*/ 528960 h 3151353"/>
            <a:gd name="connsiteX10" fmla="*/ 3526063 w 4290501"/>
            <a:gd name="connsiteY10" fmla="*/ 309885 h 3151353"/>
            <a:gd name="connsiteX11" fmla="*/ 3907063 w 4290501"/>
            <a:gd name="connsiteY11" fmla="*/ 995685 h 3151353"/>
            <a:gd name="connsiteX12" fmla="*/ 4211863 w 4290501"/>
            <a:gd name="connsiteY12" fmla="*/ 1405260 h 3151353"/>
            <a:gd name="connsiteX13" fmla="*/ 4269013 w 4290501"/>
            <a:gd name="connsiteY13" fmla="*/ 2348235 h 3151353"/>
            <a:gd name="connsiteX14" fmla="*/ 4259488 w 4290501"/>
            <a:gd name="connsiteY14" fmla="*/ 2653035 h 3151353"/>
            <a:gd name="connsiteX15" fmla="*/ 3916588 w 4290501"/>
            <a:gd name="connsiteY15" fmla="*/ 2910210 h 3151353"/>
            <a:gd name="connsiteX16" fmla="*/ 2973613 w 4290501"/>
            <a:gd name="connsiteY16" fmla="*/ 2748285 h 3151353"/>
            <a:gd name="connsiteX0" fmla="*/ 2934765 w 4251653"/>
            <a:gd name="connsiteY0" fmla="*/ 2748285 h 3151353"/>
            <a:gd name="connsiteX1" fmla="*/ 1677465 w 4251653"/>
            <a:gd name="connsiteY1" fmla="*/ 2862585 h 3151353"/>
            <a:gd name="connsiteX2" fmla="*/ 991665 w 4251653"/>
            <a:gd name="connsiteY2" fmla="*/ 3148335 h 3151353"/>
            <a:gd name="connsiteX3" fmla="*/ 763065 w 4251653"/>
            <a:gd name="connsiteY3" fmla="*/ 2662560 h 3151353"/>
            <a:gd name="connsiteX4" fmla="*/ 677340 w 4251653"/>
            <a:gd name="connsiteY4" fmla="*/ 2005335 h 3151353"/>
            <a:gd name="connsiteX5" fmla="*/ 124890 w 4251653"/>
            <a:gd name="connsiteY5" fmla="*/ 1567185 h 3151353"/>
            <a:gd name="connsiteX6" fmla="*/ 48690 w 4251653"/>
            <a:gd name="connsiteY6" fmla="*/ 690885 h 3151353"/>
            <a:gd name="connsiteX7" fmla="*/ 734490 w 4251653"/>
            <a:gd name="connsiteY7" fmla="*/ 5085 h 3151353"/>
            <a:gd name="connsiteX8" fmla="*/ 2029890 w 4251653"/>
            <a:gd name="connsiteY8" fmla="*/ 386085 h 3151353"/>
            <a:gd name="connsiteX9" fmla="*/ 2572815 w 4251653"/>
            <a:gd name="connsiteY9" fmla="*/ 528960 h 3151353"/>
            <a:gd name="connsiteX10" fmla="*/ 3487215 w 4251653"/>
            <a:gd name="connsiteY10" fmla="*/ 309885 h 3151353"/>
            <a:gd name="connsiteX11" fmla="*/ 3868215 w 4251653"/>
            <a:gd name="connsiteY11" fmla="*/ 995685 h 3151353"/>
            <a:gd name="connsiteX12" fmla="*/ 4173015 w 4251653"/>
            <a:gd name="connsiteY12" fmla="*/ 1405260 h 3151353"/>
            <a:gd name="connsiteX13" fmla="*/ 4230165 w 4251653"/>
            <a:gd name="connsiteY13" fmla="*/ 2348235 h 3151353"/>
            <a:gd name="connsiteX14" fmla="*/ 4220640 w 4251653"/>
            <a:gd name="connsiteY14" fmla="*/ 2653035 h 3151353"/>
            <a:gd name="connsiteX15" fmla="*/ 3877740 w 4251653"/>
            <a:gd name="connsiteY15" fmla="*/ 2910210 h 3151353"/>
            <a:gd name="connsiteX16" fmla="*/ 2934765 w 4251653"/>
            <a:gd name="connsiteY16" fmla="*/ 2748285 h 3151353"/>
            <a:gd name="connsiteX0" fmla="*/ 2919770 w 4236658"/>
            <a:gd name="connsiteY0" fmla="*/ 2748285 h 3151353"/>
            <a:gd name="connsiteX1" fmla="*/ 1662470 w 4236658"/>
            <a:gd name="connsiteY1" fmla="*/ 2862585 h 3151353"/>
            <a:gd name="connsiteX2" fmla="*/ 976670 w 4236658"/>
            <a:gd name="connsiteY2" fmla="*/ 3148335 h 3151353"/>
            <a:gd name="connsiteX3" fmla="*/ 748070 w 4236658"/>
            <a:gd name="connsiteY3" fmla="*/ 2662560 h 3151353"/>
            <a:gd name="connsiteX4" fmla="*/ 662345 w 4236658"/>
            <a:gd name="connsiteY4" fmla="*/ 2005335 h 3151353"/>
            <a:gd name="connsiteX5" fmla="*/ 109895 w 4236658"/>
            <a:gd name="connsiteY5" fmla="*/ 1567185 h 3151353"/>
            <a:gd name="connsiteX6" fmla="*/ 33695 w 4236658"/>
            <a:gd name="connsiteY6" fmla="*/ 690885 h 3151353"/>
            <a:gd name="connsiteX7" fmla="*/ 719495 w 4236658"/>
            <a:gd name="connsiteY7" fmla="*/ 5085 h 3151353"/>
            <a:gd name="connsiteX8" fmla="*/ 2014895 w 4236658"/>
            <a:gd name="connsiteY8" fmla="*/ 386085 h 3151353"/>
            <a:gd name="connsiteX9" fmla="*/ 2557820 w 4236658"/>
            <a:gd name="connsiteY9" fmla="*/ 528960 h 3151353"/>
            <a:gd name="connsiteX10" fmla="*/ 3472220 w 4236658"/>
            <a:gd name="connsiteY10" fmla="*/ 309885 h 3151353"/>
            <a:gd name="connsiteX11" fmla="*/ 3853220 w 4236658"/>
            <a:gd name="connsiteY11" fmla="*/ 995685 h 3151353"/>
            <a:gd name="connsiteX12" fmla="*/ 4158020 w 4236658"/>
            <a:gd name="connsiteY12" fmla="*/ 1405260 h 3151353"/>
            <a:gd name="connsiteX13" fmla="*/ 4215170 w 4236658"/>
            <a:gd name="connsiteY13" fmla="*/ 2348235 h 3151353"/>
            <a:gd name="connsiteX14" fmla="*/ 4205645 w 4236658"/>
            <a:gd name="connsiteY14" fmla="*/ 2653035 h 3151353"/>
            <a:gd name="connsiteX15" fmla="*/ 3862745 w 4236658"/>
            <a:gd name="connsiteY15" fmla="*/ 2910210 h 3151353"/>
            <a:gd name="connsiteX16" fmla="*/ 2919770 w 4236658"/>
            <a:gd name="connsiteY16" fmla="*/ 2748285 h 3151353"/>
            <a:gd name="connsiteX0" fmla="*/ 3237602 w 4554490"/>
            <a:gd name="connsiteY0" fmla="*/ 2751714 h 3154782"/>
            <a:gd name="connsiteX1" fmla="*/ 1980302 w 4554490"/>
            <a:gd name="connsiteY1" fmla="*/ 2866014 h 3154782"/>
            <a:gd name="connsiteX2" fmla="*/ 1294502 w 4554490"/>
            <a:gd name="connsiteY2" fmla="*/ 3151764 h 3154782"/>
            <a:gd name="connsiteX3" fmla="*/ 1065902 w 4554490"/>
            <a:gd name="connsiteY3" fmla="*/ 2665989 h 3154782"/>
            <a:gd name="connsiteX4" fmla="*/ 980177 w 4554490"/>
            <a:gd name="connsiteY4" fmla="*/ 2008764 h 3154782"/>
            <a:gd name="connsiteX5" fmla="*/ 427727 w 4554490"/>
            <a:gd name="connsiteY5" fmla="*/ 1570614 h 3154782"/>
            <a:gd name="connsiteX6" fmla="*/ 18152 w 4554490"/>
            <a:gd name="connsiteY6" fmla="*/ 799089 h 3154782"/>
            <a:gd name="connsiteX7" fmla="*/ 1037327 w 4554490"/>
            <a:gd name="connsiteY7" fmla="*/ 8514 h 3154782"/>
            <a:gd name="connsiteX8" fmla="*/ 2332727 w 4554490"/>
            <a:gd name="connsiteY8" fmla="*/ 389514 h 3154782"/>
            <a:gd name="connsiteX9" fmla="*/ 2875652 w 4554490"/>
            <a:gd name="connsiteY9" fmla="*/ 532389 h 3154782"/>
            <a:gd name="connsiteX10" fmla="*/ 3790052 w 4554490"/>
            <a:gd name="connsiteY10" fmla="*/ 313314 h 3154782"/>
            <a:gd name="connsiteX11" fmla="*/ 4171052 w 4554490"/>
            <a:gd name="connsiteY11" fmla="*/ 999114 h 3154782"/>
            <a:gd name="connsiteX12" fmla="*/ 4475852 w 4554490"/>
            <a:gd name="connsiteY12" fmla="*/ 1408689 h 3154782"/>
            <a:gd name="connsiteX13" fmla="*/ 4533002 w 4554490"/>
            <a:gd name="connsiteY13" fmla="*/ 2351664 h 3154782"/>
            <a:gd name="connsiteX14" fmla="*/ 4523477 w 4554490"/>
            <a:gd name="connsiteY14" fmla="*/ 2656464 h 3154782"/>
            <a:gd name="connsiteX15" fmla="*/ 4180577 w 4554490"/>
            <a:gd name="connsiteY15" fmla="*/ 2913639 h 3154782"/>
            <a:gd name="connsiteX16" fmla="*/ 3237602 w 4554490"/>
            <a:gd name="connsiteY16" fmla="*/ 2751714 h 3154782"/>
            <a:gd name="connsiteX0" fmla="*/ 3241686 w 4558574"/>
            <a:gd name="connsiteY0" fmla="*/ 2751714 h 3154782"/>
            <a:gd name="connsiteX1" fmla="*/ 1984386 w 4558574"/>
            <a:gd name="connsiteY1" fmla="*/ 2866014 h 3154782"/>
            <a:gd name="connsiteX2" fmla="*/ 1298586 w 4558574"/>
            <a:gd name="connsiteY2" fmla="*/ 3151764 h 3154782"/>
            <a:gd name="connsiteX3" fmla="*/ 1069986 w 4558574"/>
            <a:gd name="connsiteY3" fmla="*/ 2665989 h 3154782"/>
            <a:gd name="connsiteX4" fmla="*/ 984261 w 4558574"/>
            <a:gd name="connsiteY4" fmla="*/ 2008764 h 3154782"/>
            <a:gd name="connsiteX5" fmla="*/ 431811 w 4558574"/>
            <a:gd name="connsiteY5" fmla="*/ 1570614 h 3154782"/>
            <a:gd name="connsiteX6" fmla="*/ 346085 w 4558574"/>
            <a:gd name="connsiteY6" fmla="*/ 1208664 h 3154782"/>
            <a:gd name="connsiteX7" fmla="*/ 22236 w 4558574"/>
            <a:gd name="connsiteY7" fmla="*/ 799089 h 3154782"/>
            <a:gd name="connsiteX8" fmla="*/ 1041411 w 4558574"/>
            <a:gd name="connsiteY8" fmla="*/ 8514 h 3154782"/>
            <a:gd name="connsiteX9" fmla="*/ 2336811 w 4558574"/>
            <a:gd name="connsiteY9" fmla="*/ 389514 h 3154782"/>
            <a:gd name="connsiteX10" fmla="*/ 2879736 w 4558574"/>
            <a:gd name="connsiteY10" fmla="*/ 532389 h 3154782"/>
            <a:gd name="connsiteX11" fmla="*/ 3794136 w 4558574"/>
            <a:gd name="connsiteY11" fmla="*/ 313314 h 3154782"/>
            <a:gd name="connsiteX12" fmla="*/ 4175136 w 4558574"/>
            <a:gd name="connsiteY12" fmla="*/ 999114 h 3154782"/>
            <a:gd name="connsiteX13" fmla="*/ 4479936 w 4558574"/>
            <a:gd name="connsiteY13" fmla="*/ 1408689 h 3154782"/>
            <a:gd name="connsiteX14" fmla="*/ 4537086 w 4558574"/>
            <a:gd name="connsiteY14" fmla="*/ 2351664 h 3154782"/>
            <a:gd name="connsiteX15" fmla="*/ 4527561 w 4558574"/>
            <a:gd name="connsiteY15" fmla="*/ 2656464 h 3154782"/>
            <a:gd name="connsiteX16" fmla="*/ 4184661 w 4558574"/>
            <a:gd name="connsiteY16" fmla="*/ 2913639 h 3154782"/>
            <a:gd name="connsiteX17" fmla="*/ 3241686 w 4558574"/>
            <a:gd name="connsiteY17" fmla="*/ 2751714 h 3154782"/>
            <a:gd name="connsiteX0" fmla="*/ 346085 w 4558574"/>
            <a:gd name="connsiteY0" fmla="*/ 1208664 h 3154782"/>
            <a:gd name="connsiteX1" fmla="*/ 22236 w 4558574"/>
            <a:gd name="connsiteY1" fmla="*/ 799089 h 3154782"/>
            <a:gd name="connsiteX2" fmla="*/ 1041411 w 4558574"/>
            <a:gd name="connsiteY2" fmla="*/ 8514 h 3154782"/>
            <a:gd name="connsiteX3" fmla="*/ 2336811 w 4558574"/>
            <a:gd name="connsiteY3" fmla="*/ 389514 h 3154782"/>
            <a:gd name="connsiteX4" fmla="*/ 2879736 w 4558574"/>
            <a:gd name="connsiteY4" fmla="*/ 532389 h 3154782"/>
            <a:gd name="connsiteX5" fmla="*/ 3794136 w 4558574"/>
            <a:gd name="connsiteY5" fmla="*/ 313314 h 3154782"/>
            <a:gd name="connsiteX6" fmla="*/ 4175136 w 4558574"/>
            <a:gd name="connsiteY6" fmla="*/ 999114 h 3154782"/>
            <a:gd name="connsiteX7" fmla="*/ 4479936 w 4558574"/>
            <a:gd name="connsiteY7" fmla="*/ 1408689 h 3154782"/>
            <a:gd name="connsiteX8" fmla="*/ 4537086 w 4558574"/>
            <a:gd name="connsiteY8" fmla="*/ 2351664 h 3154782"/>
            <a:gd name="connsiteX9" fmla="*/ 4527561 w 4558574"/>
            <a:gd name="connsiteY9" fmla="*/ 2656464 h 3154782"/>
            <a:gd name="connsiteX10" fmla="*/ 4184661 w 4558574"/>
            <a:gd name="connsiteY10" fmla="*/ 2913639 h 3154782"/>
            <a:gd name="connsiteX11" fmla="*/ 3241686 w 4558574"/>
            <a:gd name="connsiteY11" fmla="*/ 2751714 h 3154782"/>
            <a:gd name="connsiteX12" fmla="*/ 1984386 w 4558574"/>
            <a:gd name="connsiteY12" fmla="*/ 2866014 h 3154782"/>
            <a:gd name="connsiteX13" fmla="*/ 1298586 w 4558574"/>
            <a:gd name="connsiteY13" fmla="*/ 3151764 h 3154782"/>
            <a:gd name="connsiteX14" fmla="*/ 1069986 w 4558574"/>
            <a:gd name="connsiteY14" fmla="*/ 2665989 h 3154782"/>
            <a:gd name="connsiteX15" fmla="*/ 984261 w 4558574"/>
            <a:gd name="connsiteY15" fmla="*/ 2008764 h 3154782"/>
            <a:gd name="connsiteX16" fmla="*/ 523251 w 4558574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501015 w 4536338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405765 w 4536338"/>
            <a:gd name="connsiteY16" fmla="*/ 1662054 h 3154782"/>
            <a:gd name="connsiteX0" fmla="*/ 171449 w 4383938"/>
            <a:gd name="connsiteY0" fmla="*/ 1215882 h 3162000"/>
            <a:gd name="connsiteX1" fmla="*/ 0 w 4383938"/>
            <a:gd name="connsiteY1" fmla="*/ 987282 h 3162000"/>
            <a:gd name="connsiteX2" fmla="*/ 866775 w 4383938"/>
            <a:gd name="connsiteY2" fmla="*/ 15732 h 3162000"/>
            <a:gd name="connsiteX3" fmla="*/ 2162175 w 4383938"/>
            <a:gd name="connsiteY3" fmla="*/ 396732 h 3162000"/>
            <a:gd name="connsiteX4" fmla="*/ 2705100 w 4383938"/>
            <a:gd name="connsiteY4" fmla="*/ 539607 h 3162000"/>
            <a:gd name="connsiteX5" fmla="*/ 3619500 w 4383938"/>
            <a:gd name="connsiteY5" fmla="*/ 320532 h 3162000"/>
            <a:gd name="connsiteX6" fmla="*/ 4000500 w 4383938"/>
            <a:gd name="connsiteY6" fmla="*/ 1006332 h 3162000"/>
            <a:gd name="connsiteX7" fmla="*/ 4305300 w 4383938"/>
            <a:gd name="connsiteY7" fmla="*/ 1415907 h 3162000"/>
            <a:gd name="connsiteX8" fmla="*/ 4362450 w 4383938"/>
            <a:gd name="connsiteY8" fmla="*/ 2358882 h 3162000"/>
            <a:gd name="connsiteX9" fmla="*/ 4352925 w 4383938"/>
            <a:gd name="connsiteY9" fmla="*/ 2663682 h 3162000"/>
            <a:gd name="connsiteX10" fmla="*/ 4010025 w 4383938"/>
            <a:gd name="connsiteY10" fmla="*/ 2920857 h 3162000"/>
            <a:gd name="connsiteX11" fmla="*/ 3067050 w 4383938"/>
            <a:gd name="connsiteY11" fmla="*/ 2758932 h 3162000"/>
            <a:gd name="connsiteX12" fmla="*/ 1809750 w 4383938"/>
            <a:gd name="connsiteY12" fmla="*/ 2873232 h 3162000"/>
            <a:gd name="connsiteX13" fmla="*/ 1123950 w 4383938"/>
            <a:gd name="connsiteY13" fmla="*/ 3158982 h 3162000"/>
            <a:gd name="connsiteX14" fmla="*/ 895350 w 4383938"/>
            <a:gd name="connsiteY14" fmla="*/ 2673207 h 3162000"/>
            <a:gd name="connsiteX15" fmla="*/ 809625 w 4383938"/>
            <a:gd name="connsiteY15" fmla="*/ 2015982 h 3162000"/>
            <a:gd name="connsiteX16" fmla="*/ 253365 w 4383938"/>
            <a:gd name="connsiteY16" fmla="*/ 1669272 h 3162000"/>
            <a:gd name="connsiteX0" fmla="*/ 171449 w 4383938"/>
            <a:gd name="connsiteY0" fmla="*/ 1215580 h 3161698"/>
            <a:gd name="connsiteX1" fmla="*/ 0 w 4383938"/>
            <a:gd name="connsiteY1" fmla="*/ 986980 h 3161698"/>
            <a:gd name="connsiteX2" fmla="*/ 866775 w 4383938"/>
            <a:gd name="connsiteY2" fmla="*/ 15430 h 3161698"/>
            <a:gd name="connsiteX3" fmla="*/ 2162175 w 4383938"/>
            <a:gd name="connsiteY3" fmla="*/ 396430 h 3161698"/>
            <a:gd name="connsiteX4" fmla="*/ 3238500 w 4383938"/>
            <a:gd name="connsiteY4" fmla="*/ 482155 h 3161698"/>
            <a:gd name="connsiteX5" fmla="*/ 3619500 w 4383938"/>
            <a:gd name="connsiteY5" fmla="*/ 320230 h 3161698"/>
            <a:gd name="connsiteX6" fmla="*/ 4000500 w 4383938"/>
            <a:gd name="connsiteY6" fmla="*/ 1006030 h 3161698"/>
            <a:gd name="connsiteX7" fmla="*/ 4305300 w 4383938"/>
            <a:gd name="connsiteY7" fmla="*/ 1415605 h 3161698"/>
            <a:gd name="connsiteX8" fmla="*/ 4362450 w 4383938"/>
            <a:gd name="connsiteY8" fmla="*/ 2358580 h 3161698"/>
            <a:gd name="connsiteX9" fmla="*/ 4352925 w 4383938"/>
            <a:gd name="connsiteY9" fmla="*/ 2663380 h 3161698"/>
            <a:gd name="connsiteX10" fmla="*/ 4010025 w 4383938"/>
            <a:gd name="connsiteY10" fmla="*/ 2920555 h 3161698"/>
            <a:gd name="connsiteX11" fmla="*/ 3067050 w 4383938"/>
            <a:gd name="connsiteY11" fmla="*/ 2758630 h 3161698"/>
            <a:gd name="connsiteX12" fmla="*/ 1809750 w 4383938"/>
            <a:gd name="connsiteY12" fmla="*/ 2872930 h 3161698"/>
            <a:gd name="connsiteX13" fmla="*/ 1123950 w 4383938"/>
            <a:gd name="connsiteY13" fmla="*/ 3158680 h 3161698"/>
            <a:gd name="connsiteX14" fmla="*/ 895350 w 4383938"/>
            <a:gd name="connsiteY14" fmla="*/ 2672905 h 3161698"/>
            <a:gd name="connsiteX15" fmla="*/ 809625 w 4383938"/>
            <a:gd name="connsiteY15" fmla="*/ 2015680 h 3161698"/>
            <a:gd name="connsiteX16" fmla="*/ 253365 w 4383938"/>
            <a:gd name="connsiteY16" fmla="*/ 1668970 h 3161698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047999 w 4383938"/>
            <a:gd name="connsiteY5" fmla="*/ 385460 h 3160253"/>
            <a:gd name="connsiteX6" fmla="*/ 3238500 w 4383938"/>
            <a:gd name="connsiteY6" fmla="*/ 480710 h 3160253"/>
            <a:gd name="connsiteX7" fmla="*/ 3619500 w 4383938"/>
            <a:gd name="connsiteY7" fmla="*/ 318785 h 3160253"/>
            <a:gd name="connsiteX8" fmla="*/ 4000500 w 4383938"/>
            <a:gd name="connsiteY8" fmla="*/ 1004585 h 3160253"/>
            <a:gd name="connsiteX9" fmla="*/ 4305300 w 4383938"/>
            <a:gd name="connsiteY9" fmla="*/ 1414160 h 3160253"/>
            <a:gd name="connsiteX10" fmla="*/ 4362450 w 4383938"/>
            <a:gd name="connsiteY10" fmla="*/ 2357135 h 3160253"/>
            <a:gd name="connsiteX11" fmla="*/ 4352925 w 4383938"/>
            <a:gd name="connsiteY11" fmla="*/ 2661935 h 3160253"/>
            <a:gd name="connsiteX12" fmla="*/ 4010025 w 4383938"/>
            <a:gd name="connsiteY12" fmla="*/ 2919110 h 3160253"/>
            <a:gd name="connsiteX13" fmla="*/ 3067050 w 4383938"/>
            <a:gd name="connsiteY13" fmla="*/ 2757185 h 3160253"/>
            <a:gd name="connsiteX14" fmla="*/ 1809750 w 4383938"/>
            <a:gd name="connsiteY14" fmla="*/ 2871485 h 3160253"/>
            <a:gd name="connsiteX15" fmla="*/ 1123950 w 4383938"/>
            <a:gd name="connsiteY15" fmla="*/ 3157235 h 3160253"/>
            <a:gd name="connsiteX16" fmla="*/ 895350 w 4383938"/>
            <a:gd name="connsiteY16" fmla="*/ 2671460 h 3160253"/>
            <a:gd name="connsiteX17" fmla="*/ 809625 w 4383938"/>
            <a:gd name="connsiteY17" fmla="*/ 2014235 h 3160253"/>
            <a:gd name="connsiteX18" fmla="*/ 253365 w 4383938"/>
            <a:gd name="connsiteY18" fmla="*/ 1667525 h 31602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4383938" h="3160253">
              <a:moveTo>
                <a:pt x="171449" y="1214135"/>
              </a:moveTo>
              <a:lnTo>
                <a:pt x="0" y="985535"/>
              </a:lnTo>
              <a:cubicBezTo>
                <a:pt x="115888" y="785510"/>
                <a:pt x="506412" y="112410"/>
                <a:pt x="866775" y="13985"/>
              </a:cubicBezTo>
              <a:cubicBezTo>
                <a:pt x="1227138" y="-84440"/>
                <a:pt x="1835150" y="367998"/>
                <a:pt x="2162175" y="394985"/>
              </a:cubicBezTo>
              <a:cubicBezTo>
                <a:pt x="2489200" y="421972"/>
                <a:pt x="2678112" y="182260"/>
                <a:pt x="2828924" y="175910"/>
              </a:cubicBezTo>
              <a:cubicBezTo>
                <a:pt x="2908299" y="236235"/>
                <a:pt x="2968624" y="325135"/>
                <a:pt x="3047999" y="385460"/>
              </a:cubicBezTo>
              <a:cubicBezTo>
                <a:pt x="3111499" y="417210"/>
                <a:pt x="3143250" y="491822"/>
                <a:pt x="3238500" y="480710"/>
              </a:cubicBezTo>
              <a:cubicBezTo>
                <a:pt x="3333750" y="469598"/>
                <a:pt x="3492500" y="231473"/>
                <a:pt x="3619500" y="318785"/>
              </a:cubicBezTo>
              <a:cubicBezTo>
                <a:pt x="3746500" y="406098"/>
                <a:pt x="3886200" y="822022"/>
                <a:pt x="4000500" y="1004585"/>
              </a:cubicBezTo>
              <a:cubicBezTo>
                <a:pt x="4114800" y="1187147"/>
                <a:pt x="4244975" y="1188735"/>
                <a:pt x="4305300" y="1414160"/>
              </a:cubicBezTo>
              <a:cubicBezTo>
                <a:pt x="4365625" y="1639585"/>
                <a:pt x="4354513" y="2149172"/>
                <a:pt x="4362450" y="2357135"/>
              </a:cubicBezTo>
              <a:cubicBezTo>
                <a:pt x="4370388" y="2565098"/>
                <a:pt x="4411662" y="2568273"/>
                <a:pt x="4352925" y="2661935"/>
              </a:cubicBezTo>
              <a:cubicBezTo>
                <a:pt x="4294188" y="2755597"/>
                <a:pt x="4224338" y="2903235"/>
                <a:pt x="4010025" y="2919110"/>
              </a:cubicBezTo>
              <a:cubicBezTo>
                <a:pt x="3795712" y="2934985"/>
                <a:pt x="3433762" y="2765122"/>
                <a:pt x="3067050" y="2757185"/>
              </a:cubicBezTo>
              <a:cubicBezTo>
                <a:pt x="2700338" y="2749248"/>
                <a:pt x="2133600" y="2804810"/>
                <a:pt x="1809750" y="2871485"/>
              </a:cubicBezTo>
              <a:cubicBezTo>
                <a:pt x="1485900" y="2938160"/>
                <a:pt x="1276350" y="3190572"/>
                <a:pt x="1123950" y="3157235"/>
              </a:cubicBezTo>
              <a:cubicBezTo>
                <a:pt x="971550" y="3123898"/>
                <a:pt x="947737" y="2861960"/>
                <a:pt x="895350" y="2671460"/>
              </a:cubicBezTo>
              <a:cubicBezTo>
                <a:pt x="842962" y="2480960"/>
                <a:pt x="916623" y="2181558"/>
                <a:pt x="809625" y="2014235"/>
              </a:cubicBezTo>
              <a:cubicBezTo>
                <a:pt x="702628" y="1846913"/>
                <a:pt x="268288" y="1709435"/>
                <a:pt x="253365" y="1667525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0.11125</cdr:x>
      <cdr:y>0.32321</cdr:y>
    </cdr:from>
    <cdr:to>
      <cdr:x>0.19036</cdr:x>
      <cdr:y>0.34346</cdr:y>
    </cdr:to>
    <cdr:cxnSp macro="">
      <cdr:nvCxnSpPr>
        <cdr:cNvPr id="70" name="Straight Connector 69">
          <a:extLst xmlns:a="http://schemas.openxmlformats.org/drawingml/2006/main">
            <a:ext uri="{FF2B5EF4-FFF2-40B4-BE49-F238E27FC236}">
              <a16:creationId xmlns:a16="http://schemas.microsoft.com/office/drawing/2014/main" id="{C0ED4617-6569-474C-BE8B-195E3D081E17}"/>
            </a:ext>
          </a:extLst>
        </cdr:cNvPr>
        <cdr:cNvCxnSpPr/>
      </cdr:nvCxnSpPr>
      <cdr:spPr>
        <a:xfrm xmlns:a="http://schemas.openxmlformats.org/drawingml/2006/main" flipH="1" flipV="1">
          <a:off x="857251" y="1419225"/>
          <a:ext cx="609624" cy="8890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0.1644</cdr:x>
      <cdr:y>0.76573</cdr:y>
    </cdr:from>
    <cdr:to>
      <cdr:x>0.28307</cdr:x>
      <cdr:y>0.78597</cdr:y>
    </cdr:to>
    <cdr:cxnSp macro="">
      <cdr:nvCxnSpPr>
        <cdr:cNvPr id="72" name="Straight Connector 71">
          <a:extLst xmlns:a="http://schemas.openxmlformats.org/drawingml/2006/main">
            <a:ext uri="{FF2B5EF4-FFF2-40B4-BE49-F238E27FC236}">
              <a16:creationId xmlns:a16="http://schemas.microsoft.com/office/drawing/2014/main" id="{E5C45313-9C8D-48EB-9B24-5A6D0FFA9A50}"/>
            </a:ext>
          </a:extLst>
        </cdr:cNvPr>
        <cdr:cNvCxnSpPr/>
      </cdr:nvCxnSpPr>
      <cdr:spPr>
        <a:xfrm xmlns:a="http://schemas.openxmlformats.org/drawingml/2006/main" flipH="1" flipV="1">
          <a:off x="1266826" y="3362325"/>
          <a:ext cx="914424" cy="88901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0.4145</cdr:x>
      <cdr:y>0.83009</cdr:y>
    </cdr:from>
    <cdr:to>
      <cdr:x>0.56242</cdr:x>
      <cdr:y>0.9154</cdr:y>
    </cdr:to>
    <cdr:cxnSp macro="">
      <cdr:nvCxnSpPr>
        <cdr:cNvPr id="74" name="Straight Connector 73">
          <a:extLst xmlns:a="http://schemas.openxmlformats.org/drawingml/2006/main">
            <a:ext uri="{FF2B5EF4-FFF2-40B4-BE49-F238E27FC236}">
              <a16:creationId xmlns:a16="http://schemas.microsoft.com/office/drawing/2014/main" id="{BCF8A8B4-06AC-43E9-B134-B0B8D824FEE6}"/>
            </a:ext>
          </a:extLst>
        </cdr:cNvPr>
        <cdr:cNvCxnSpPr/>
      </cdr:nvCxnSpPr>
      <cdr:spPr>
        <a:xfrm xmlns:a="http://schemas.openxmlformats.org/drawingml/2006/main" flipH="1" flipV="1">
          <a:off x="3194050" y="3644937"/>
          <a:ext cx="1139826" cy="374613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0.73712</cdr:x>
      <cdr:y>0.7867</cdr:y>
    </cdr:from>
    <cdr:to>
      <cdr:x>0.77874</cdr:x>
      <cdr:y>0.90456</cdr:y>
    </cdr:to>
    <cdr:cxnSp macro="">
      <cdr:nvCxnSpPr>
        <cdr:cNvPr id="76" name="Straight Connector 75">
          <a:extLst xmlns:a="http://schemas.openxmlformats.org/drawingml/2006/main">
            <a:ext uri="{FF2B5EF4-FFF2-40B4-BE49-F238E27FC236}">
              <a16:creationId xmlns:a16="http://schemas.microsoft.com/office/drawing/2014/main" id="{9E4841F0-BF41-4995-9D21-321F85E83218}"/>
            </a:ext>
          </a:extLst>
        </cdr:cNvPr>
        <cdr:cNvCxnSpPr/>
      </cdr:nvCxnSpPr>
      <cdr:spPr>
        <a:xfrm xmlns:a="http://schemas.openxmlformats.org/drawingml/2006/main" flipH="1" flipV="1">
          <a:off x="5680075" y="3454438"/>
          <a:ext cx="320676" cy="51748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0.74083</cdr:x>
      <cdr:y>0.64347</cdr:y>
    </cdr:from>
    <cdr:to>
      <cdr:x>0.79514</cdr:x>
      <cdr:y>0.71729</cdr:y>
    </cdr:to>
    <cdr:cxnSp macro="">
      <cdr:nvCxnSpPr>
        <cdr:cNvPr id="78" name="Straight Connector 77">
          <a:extLst xmlns:a="http://schemas.openxmlformats.org/drawingml/2006/main">
            <a:ext uri="{FF2B5EF4-FFF2-40B4-BE49-F238E27FC236}">
              <a16:creationId xmlns:a16="http://schemas.microsoft.com/office/drawing/2014/main" id="{5D4DC054-9B03-4B29-B018-611B2535F23C}"/>
            </a:ext>
          </a:extLst>
        </cdr:cNvPr>
        <cdr:cNvCxnSpPr/>
      </cdr:nvCxnSpPr>
      <cdr:spPr>
        <a:xfrm xmlns:a="http://schemas.openxmlformats.org/drawingml/2006/main" flipH="1">
          <a:off x="6848864" y="3440907"/>
          <a:ext cx="502056" cy="394724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0.69262</cdr:x>
      <cdr:y>0.34707</cdr:y>
    </cdr:from>
    <cdr:to>
      <cdr:x>0.75278</cdr:x>
      <cdr:y>0.41143</cdr:y>
    </cdr:to>
    <cdr:cxnSp macro="">
      <cdr:nvCxnSpPr>
        <cdr:cNvPr id="79" name="Straight Connector 78">
          <a:extLst xmlns:a="http://schemas.openxmlformats.org/drawingml/2006/main">
            <a:ext uri="{FF2B5EF4-FFF2-40B4-BE49-F238E27FC236}">
              <a16:creationId xmlns:a16="http://schemas.microsoft.com/office/drawing/2014/main" id="{556718C1-4696-475A-8981-42AAB040640D}"/>
            </a:ext>
          </a:extLst>
        </cdr:cNvPr>
        <cdr:cNvCxnSpPr/>
      </cdr:nvCxnSpPr>
      <cdr:spPr>
        <a:xfrm xmlns:a="http://schemas.openxmlformats.org/drawingml/2006/main" flipH="1">
          <a:off x="5337175" y="1524000"/>
          <a:ext cx="463551" cy="28261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0.43387</cdr:x>
      <cdr:y>0.15184</cdr:y>
    </cdr:from>
    <cdr:to>
      <cdr:x>0.45282</cdr:x>
      <cdr:y>0.2726</cdr:y>
    </cdr:to>
    <cdr:cxnSp macro="">
      <cdr:nvCxnSpPr>
        <cdr:cNvPr id="82" name="Straight Connector 81">
          <a:extLst xmlns:a="http://schemas.openxmlformats.org/drawingml/2006/main">
            <a:ext uri="{FF2B5EF4-FFF2-40B4-BE49-F238E27FC236}">
              <a16:creationId xmlns:a16="http://schemas.microsoft.com/office/drawing/2014/main" id="{A56373A0-1058-46C1-804A-AC93EDDE618B}"/>
            </a:ext>
          </a:extLst>
        </cdr:cNvPr>
        <cdr:cNvCxnSpPr/>
      </cdr:nvCxnSpPr>
      <cdr:spPr>
        <a:xfrm xmlns:a="http://schemas.openxmlformats.org/drawingml/2006/main">
          <a:off x="3343276" y="666750"/>
          <a:ext cx="146049" cy="53026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0.15822</cdr:x>
      <cdr:y>0.07809</cdr:y>
    </cdr:from>
    <cdr:to>
      <cdr:x>0.25216</cdr:x>
      <cdr:y>0.14534</cdr:y>
    </cdr:to>
    <cdr:sp macro="" textlink="">
      <cdr:nvSpPr>
        <cdr:cNvPr id="65" name="TextBox 64"/>
        <cdr:cNvSpPr txBox="1"/>
      </cdr:nvSpPr>
      <cdr:spPr>
        <a:xfrm xmlns:a="http://schemas.openxmlformats.org/drawingml/2006/main">
          <a:off x="1219200" y="342900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2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0.7988</cdr:x>
      <cdr:y>0.92574</cdr:y>
    </cdr:from>
    <cdr:to>
      <cdr:x>0.89274</cdr:x>
      <cdr:y>0.99299</cdr:y>
    </cdr:to>
    <cdr:sp macro="" textlink="">
      <cdr:nvSpPr>
        <cdr:cNvPr id="95" name="TextBox 1"/>
        <cdr:cNvSpPr txBox="1"/>
      </cdr:nvSpPr>
      <cdr:spPr>
        <a:xfrm xmlns:a="http://schemas.openxmlformats.org/drawingml/2006/main">
          <a:off x="7357939" y="4946419"/>
          <a:ext cx="865303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3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0.13638</cdr:x>
      <cdr:y>0.68185</cdr:y>
    </cdr:from>
    <cdr:to>
      <cdr:x>0.23033</cdr:x>
      <cdr:y>0.7491</cdr:y>
    </cdr:to>
    <cdr:sp macro="" textlink="">
      <cdr:nvSpPr>
        <cdr:cNvPr id="98" name="TextBox 1"/>
        <cdr:cNvSpPr txBox="1"/>
      </cdr:nvSpPr>
      <cdr:spPr>
        <a:xfrm xmlns:a="http://schemas.openxmlformats.org/drawingml/2006/main">
          <a:off x="1050925" y="2994025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4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0.2225</cdr:x>
      <cdr:y>0.90022</cdr:y>
    </cdr:from>
    <cdr:to>
      <cdr:x>0.32138</cdr:x>
      <cdr:y>0.97397</cdr:y>
    </cdr:to>
    <cdr:sp macro="" textlink="">
      <cdr:nvSpPr>
        <cdr:cNvPr id="68" name="Freeform 67"/>
        <cdr:cNvSpPr/>
      </cdr:nvSpPr>
      <cdr:spPr>
        <a:xfrm xmlns:a="http://schemas.openxmlformats.org/drawingml/2006/main">
          <a:off x="1714501" y="3952875"/>
          <a:ext cx="762000" cy="323850"/>
        </a:xfrm>
        <a:custGeom xmlns:a="http://schemas.openxmlformats.org/drawingml/2006/main">
          <a:avLst/>
          <a:gdLst>
            <a:gd name="connsiteX0" fmla="*/ 762000 w 762000"/>
            <a:gd name="connsiteY0" fmla="*/ 0 h 323850"/>
            <a:gd name="connsiteX1" fmla="*/ 190500 w 762000"/>
            <a:gd name="connsiteY1" fmla="*/ 171450 h 323850"/>
            <a:gd name="connsiteX2" fmla="*/ 0 w 762000"/>
            <a:gd name="connsiteY2" fmla="*/ 323850 h 323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62000" h="323850">
              <a:moveTo>
                <a:pt x="762000" y="0"/>
              </a:moveTo>
              <a:cubicBezTo>
                <a:pt x="539750" y="58737"/>
                <a:pt x="317500" y="117475"/>
                <a:pt x="190500" y="171450"/>
              </a:cubicBezTo>
              <a:cubicBezTo>
                <a:pt x="63500" y="225425"/>
                <a:pt x="31750" y="274637"/>
                <a:pt x="0" y="323850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0.28612</cdr:x>
      <cdr:y>0.41721</cdr:y>
    </cdr:from>
    <cdr:to>
      <cdr:x>0.35863</cdr:x>
      <cdr:y>0.47144</cdr:y>
    </cdr:to>
    <cdr:sp macro="" textlink="">
      <cdr:nvSpPr>
        <cdr:cNvPr id="106" name="TextBox 1"/>
        <cdr:cNvSpPr txBox="1"/>
      </cdr:nvSpPr>
      <cdr:spPr>
        <a:xfrm xmlns:a="http://schemas.openxmlformats.org/drawingml/2006/main">
          <a:off x="2635529" y="221520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0.31685</cdr:x>
      <cdr:y>0.51048</cdr:y>
    </cdr:from>
    <cdr:to>
      <cdr:x>0.38936</cdr:x>
      <cdr:y>0.56471</cdr:y>
    </cdr:to>
    <cdr:sp macro="" textlink="">
      <cdr:nvSpPr>
        <cdr:cNvPr id="107" name="TextBox 1"/>
        <cdr:cNvSpPr txBox="1"/>
      </cdr:nvSpPr>
      <cdr:spPr>
        <a:xfrm xmlns:a="http://schemas.openxmlformats.org/drawingml/2006/main">
          <a:off x="2441575" y="22415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0.31191</cdr:x>
      <cdr:y>0.68836</cdr:y>
    </cdr:from>
    <cdr:to>
      <cdr:x>0.38442</cdr:x>
      <cdr:y>0.74259</cdr:y>
    </cdr:to>
    <cdr:sp macro="" textlink="">
      <cdr:nvSpPr>
        <cdr:cNvPr id="108" name="TextBox 1"/>
        <cdr:cNvSpPr txBox="1"/>
      </cdr:nvSpPr>
      <cdr:spPr>
        <a:xfrm xmlns:a="http://schemas.openxmlformats.org/drawingml/2006/main">
          <a:off x="2403475" y="30226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√68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0.31438</cdr:x>
      <cdr:y>0.80333</cdr:y>
    </cdr:from>
    <cdr:to>
      <cdr:x>0.38689</cdr:x>
      <cdr:y>0.85756</cdr:y>
    </cdr:to>
    <cdr:sp macro="" textlink="">
      <cdr:nvSpPr>
        <cdr:cNvPr id="109" name="TextBox 1"/>
        <cdr:cNvSpPr txBox="1"/>
      </cdr:nvSpPr>
      <cdr:spPr>
        <a:xfrm xmlns:a="http://schemas.openxmlformats.org/drawingml/2006/main">
          <a:off x="2422525" y="3527425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800" i="1"/>
        </a:p>
      </cdr:txBody>
    </cdr:sp>
  </cdr:relSizeAnchor>
  <cdr:relSizeAnchor xmlns:cdr="http://schemas.openxmlformats.org/drawingml/2006/chartDrawing">
    <cdr:from>
      <cdr:x>0.39225</cdr:x>
      <cdr:y>0.38467</cdr:y>
    </cdr:from>
    <cdr:to>
      <cdr:x>0.46476</cdr:x>
      <cdr:y>0.4389</cdr:y>
    </cdr:to>
    <cdr:sp macro="" textlink="">
      <cdr:nvSpPr>
        <cdr:cNvPr id="110" name="TextBox 1"/>
        <cdr:cNvSpPr txBox="1"/>
      </cdr:nvSpPr>
      <cdr:spPr>
        <a:xfrm xmlns:a="http://schemas.openxmlformats.org/drawingml/2006/main">
          <a:off x="3022600" y="16891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√85 </a:t>
          </a:r>
          <a:endParaRPr lang="en-GB" sz="800" i="1"/>
        </a:p>
      </cdr:txBody>
    </cdr:sp>
  </cdr:relSizeAnchor>
  <cdr:relSizeAnchor xmlns:cdr="http://schemas.openxmlformats.org/drawingml/2006/chartDrawing">
    <cdr:from>
      <cdr:x>0.47507</cdr:x>
      <cdr:y>0.39769</cdr:y>
    </cdr:from>
    <cdr:to>
      <cdr:x>0.54758</cdr:x>
      <cdr:y>0.45192</cdr:y>
    </cdr:to>
    <cdr:sp macro="" textlink="">
      <cdr:nvSpPr>
        <cdr:cNvPr id="111" name="TextBox 1"/>
        <cdr:cNvSpPr txBox="1"/>
      </cdr:nvSpPr>
      <cdr:spPr>
        <a:xfrm xmlns:a="http://schemas.openxmlformats.org/drawingml/2006/main">
          <a:off x="3660775" y="1746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i="1"/>
        </a:p>
      </cdr:txBody>
    </cdr:sp>
  </cdr:relSizeAnchor>
  <cdr:relSizeAnchor xmlns:cdr="http://schemas.openxmlformats.org/drawingml/2006/chartDrawing">
    <cdr:from>
      <cdr:x>0.52234</cdr:x>
      <cdr:y>0.44505</cdr:y>
    </cdr:from>
    <cdr:to>
      <cdr:x>0.59485</cdr:x>
      <cdr:y>0.49928</cdr:y>
    </cdr:to>
    <cdr:sp macro="" textlink="">
      <cdr:nvSpPr>
        <cdr:cNvPr id="112" name="TextBox 1"/>
        <cdr:cNvSpPr txBox="1"/>
      </cdr:nvSpPr>
      <cdr:spPr>
        <a:xfrm xmlns:a="http://schemas.openxmlformats.org/drawingml/2006/main">
          <a:off x="4811413" y="2363041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√32 </a:t>
          </a:r>
          <a:endParaRPr lang="en-GB" sz="800" i="1"/>
        </a:p>
      </cdr:txBody>
    </cdr:sp>
  </cdr:relSizeAnchor>
  <cdr:relSizeAnchor xmlns:cdr="http://schemas.openxmlformats.org/drawingml/2006/chartDrawing">
    <cdr:from>
      <cdr:x>0.80883</cdr:x>
      <cdr:y>0.30039</cdr:y>
    </cdr:from>
    <cdr:to>
      <cdr:x>0.94603</cdr:x>
      <cdr:y>0.35462</cdr:y>
    </cdr:to>
    <cdr:sp macro="" textlink="">
      <cdr:nvSpPr>
        <cdr:cNvPr id="113" name="TextBox 1"/>
        <cdr:cNvSpPr txBox="1"/>
      </cdr:nvSpPr>
      <cdr:spPr>
        <a:xfrm xmlns:a="http://schemas.openxmlformats.org/drawingml/2006/main">
          <a:off x="7477548" y="1606302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‖GS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0.60541</cdr:x>
      <cdr:y>0.28881</cdr:y>
    </cdr:from>
    <cdr:to>
      <cdr:x>0.68204</cdr:x>
      <cdr:y>0.34304</cdr:y>
    </cdr:to>
    <cdr:sp macro="" textlink="">
      <cdr:nvSpPr>
        <cdr:cNvPr id="114" name="TextBox 1"/>
        <cdr:cNvSpPr txBox="1"/>
      </cdr:nvSpPr>
      <cdr:spPr>
        <a:xfrm xmlns:a="http://schemas.openxmlformats.org/drawingml/2006/main">
          <a:off x="5576589" y="1533476"/>
          <a:ext cx="70585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23/3 </a:t>
          </a:r>
        </a:p>
      </cdr:txBody>
    </cdr:sp>
  </cdr:relSizeAnchor>
  <cdr:relSizeAnchor xmlns:cdr="http://schemas.openxmlformats.org/drawingml/2006/chartDrawing">
    <cdr:from>
      <cdr:x>0.79856</cdr:x>
      <cdr:y>0.4499</cdr:y>
    </cdr:from>
    <cdr:to>
      <cdr:x>0.93576</cdr:x>
      <cdr:y>0.50413</cdr:y>
    </cdr:to>
    <cdr:sp macro="" textlink="">
      <cdr:nvSpPr>
        <cdr:cNvPr id="115" name="TextBox 1"/>
        <cdr:cNvSpPr txBox="1"/>
      </cdr:nvSpPr>
      <cdr:spPr>
        <a:xfrm xmlns:a="http://schemas.openxmlformats.org/drawingml/2006/main">
          <a:off x="7382606" y="240579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‖SM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0.65566</cdr:x>
      <cdr:y>0.43058</cdr:y>
    </cdr:from>
    <cdr:to>
      <cdr:x>0.72817</cdr:x>
      <cdr:y>0.48481</cdr:y>
    </cdr:to>
    <cdr:sp macro="" textlink="">
      <cdr:nvSpPr>
        <cdr:cNvPr id="116" name="TextBox 1"/>
        <cdr:cNvSpPr txBox="1"/>
      </cdr:nvSpPr>
      <cdr:spPr>
        <a:xfrm xmlns:a="http://schemas.openxmlformats.org/drawingml/2006/main">
          <a:off x="6039445" y="2286179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0.90589</cdr:x>
      <cdr:y>0.34957</cdr:y>
    </cdr:from>
    <cdr:to>
      <cdr:x>1</cdr:x>
      <cdr:y>0.40025</cdr:y>
    </cdr:to>
    <cdr:sp macro="" textlink="">
      <cdr:nvSpPr>
        <cdr:cNvPr id="117" name="TextBox 1"/>
        <cdr:cNvSpPr txBox="1"/>
      </cdr:nvSpPr>
      <cdr:spPr>
        <a:xfrm xmlns:a="http://schemas.openxmlformats.org/drawingml/2006/main">
          <a:off x="8374857" y="1869281"/>
          <a:ext cx="869996" cy="270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13/3 </a:t>
          </a:r>
          <a:endParaRPr lang="en-GB" sz="800" i="1"/>
        </a:p>
      </cdr:txBody>
    </cdr:sp>
  </cdr:relSizeAnchor>
  <cdr:relSizeAnchor xmlns:cdr="http://schemas.openxmlformats.org/drawingml/2006/chartDrawing">
    <cdr:from>
      <cdr:x>0.80256</cdr:x>
      <cdr:y>0.34519</cdr:y>
    </cdr:from>
    <cdr:to>
      <cdr:x>0.93977</cdr:x>
      <cdr:y>0.39942</cdr:y>
    </cdr:to>
    <cdr:sp macro="" textlink="">
      <cdr:nvSpPr>
        <cdr:cNvPr id="118" name="TextBox 1"/>
        <cdr:cNvSpPr txBox="1"/>
      </cdr:nvSpPr>
      <cdr:spPr>
        <a:xfrm xmlns:a="http://schemas.openxmlformats.org/drawingml/2006/main">
          <a:off x="7419575" y="1845851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0.30449</cdr:x>
      <cdr:y>0.26753</cdr:y>
    </cdr:from>
    <cdr:to>
      <cdr:x>0.34405</cdr:x>
      <cdr:y>0.32853</cdr:y>
    </cdr:to>
    <cdr:pic>
      <cdr:nvPicPr>
        <cdr:cNvPr id="119" name="Picture 118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98CA77F0-1BAE-4B9B-8350-D24D3BAFE5F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46325" y="117475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0.35146</cdr:x>
      <cdr:y>0.41938</cdr:y>
    </cdr:from>
    <cdr:to>
      <cdr:x>0.39102</cdr:x>
      <cdr:y>0.48038</cdr:y>
    </cdr:to>
    <cdr:pic>
      <cdr:nvPicPr>
        <cdr:cNvPr id="120" name="Picture 119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2492D430-E2DE-4D9E-8789-920998752E4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08275" y="1841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0.50103</cdr:x>
      <cdr:y>0.5517</cdr:y>
    </cdr:from>
    <cdr:to>
      <cdr:x>0.54059</cdr:x>
      <cdr:y>0.6127</cdr:y>
    </cdr:to>
    <cdr:pic>
      <cdr:nvPicPr>
        <cdr:cNvPr id="121" name="Picture 120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F299A334-C980-4985-B9E8-1F161E0C232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60800" y="2422525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0.68026</cdr:x>
      <cdr:y>0.50615</cdr:y>
    </cdr:from>
    <cdr:to>
      <cdr:x>0.71982</cdr:x>
      <cdr:y>0.56714</cdr:y>
    </cdr:to>
    <cdr:pic>
      <cdr:nvPicPr>
        <cdr:cNvPr id="122" name="Picture 121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19A2A159-DCA6-4D35-AC6B-0DAEEEE42AE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41925" y="2222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0.31363</cdr:x>
      <cdr:y>0.39013</cdr:y>
    </cdr:from>
    <cdr:to>
      <cdr:x>0.36008</cdr:x>
      <cdr:y>0.50198</cdr:y>
    </cdr:to>
    <cdr:cxnSp macro="">
      <cdr:nvCxnSpPr>
        <cdr:cNvPr id="123" name="Straight Connector 122">
          <a:extLst xmlns:a="http://schemas.openxmlformats.org/drawingml/2006/main">
            <a:ext uri="{FF2B5EF4-FFF2-40B4-BE49-F238E27FC236}">
              <a16:creationId xmlns:a16="http://schemas.microsoft.com/office/drawing/2014/main" id="{F0DA5F13-DAA1-47F3-838C-80CE4E28AC06}"/>
            </a:ext>
          </a:extLst>
        </cdr:cNvPr>
        <cdr:cNvCxnSpPr/>
      </cdr:nvCxnSpPr>
      <cdr:spPr>
        <a:xfrm xmlns:a="http://schemas.openxmlformats.org/drawingml/2006/main" flipH="1">
          <a:off x="3177429" y="2071408"/>
          <a:ext cx="470647" cy="59391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0.89173</cdr:x>
      <cdr:y>0.39187</cdr:y>
    </cdr:from>
    <cdr:to>
      <cdr:x>1</cdr:x>
      <cdr:y>0.45381</cdr:y>
    </cdr:to>
    <cdr:sp macro="" textlink="">
      <cdr:nvSpPr>
        <cdr:cNvPr id="124" name="TextBox 1"/>
        <cdr:cNvSpPr txBox="1"/>
      </cdr:nvSpPr>
      <cdr:spPr>
        <a:xfrm xmlns:a="http://schemas.openxmlformats.org/drawingml/2006/main">
          <a:off x="8243889" y="2095501"/>
          <a:ext cx="1000964" cy="331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20√2/7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0.90332</cdr:x>
      <cdr:y>0.29836</cdr:y>
    </cdr:from>
    <cdr:to>
      <cdr:x>1</cdr:x>
      <cdr:y>0.35411</cdr:y>
    </cdr:to>
    <cdr:sp macro="" textlink="">
      <cdr:nvSpPr>
        <cdr:cNvPr id="125" name="TextBox 1"/>
        <cdr:cNvSpPr txBox="1"/>
      </cdr:nvSpPr>
      <cdr:spPr>
        <a:xfrm xmlns:a="http://schemas.openxmlformats.org/drawingml/2006/main">
          <a:off x="8351045" y="1595439"/>
          <a:ext cx="893808" cy="29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‖NT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24/7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0.79897</cdr:x>
      <cdr:y>0.39236</cdr:y>
    </cdr:from>
    <cdr:to>
      <cdr:x>0.93618</cdr:x>
      <cdr:y>0.44659</cdr:y>
    </cdr:to>
    <cdr:sp macro="" textlink="">
      <cdr:nvSpPr>
        <cdr:cNvPr id="126" name="TextBox 1"/>
        <cdr:cNvSpPr txBox="1"/>
      </cdr:nvSpPr>
      <cdr:spPr>
        <a:xfrm xmlns:a="http://schemas.openxmlformats.org/drawingml/2006/main">
          <a:off x="7386386" y="2098092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‖OT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11/7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0.8943</cdr:x>
      <cdr:y>0.44531</cdr:y>
    </cdr:from>
    <cdr:to>
      <cdr:x>1</cdr:x>
      <cdr:y>0.5022</cdr:y>
    </cdr:to>
    <cdr:sp macro="" textlink="">
      <cdr:nvSpPr>
        <cdr:cNvPr id="127" name="TextBox 1"/>
        <cdr:cNvSpPr txBox="1"/>
      </cdr:nvSpPr>
      <cdr:spPr>
        <a:xfrm xmlns:a="http://schemas.openxmlformats.org/drawingml/2006/main">
          <a:off x="8267701" y="2381251"/>
          <a:ext cx="977152" cy="304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‖AT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15√2/7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0.53317</cdr:x>
      <cdr:y>0.57538</cdr:y>
    </cdr:from>
    <cdr:to>
      <cdr:x>0.60568</cdr:x>
      <cdr:y>0.62961</cdr:y>
    </cdr:to>
    <cdr:sp macro="" textlink="">
      <cdr:nvSpPr>
        <cdr:cNvPr id="128" name="TextBox 1"/>
        <cdr:cNvSpPr txBox="1"/>
      </cdr:nvSpPr>
      <cdr:spPr>
        <a:xfrm xmlns:a="http://schemas.openxmlformats.org/drawingml/2006/main">
          <a:off x="4108481" y="2537454"/>
          <a:ext cx="558742" cy="239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√18 </a:t>
          </a:r>
          <a:endParaRPr lang="en-GB" sz="800" i="1"/>
        </a:p>
      </cdr:txBody>
    </cdr:sp>
  </cdr:relSizeAnchor>
  <cdr:relSizeAnchor xmlns:cdr="http://schemas.openxmlformats.org/drawingml/2006/chartDrawing">
    <cdr:from>
      <cdr:x>0.60616</cdr:x>
      <cdr:y>0.54344</cdr:y>
    </cdr:from>
    <cdr:to>
      <cdr:x>0.67867</cdr:x>
      <cdr:y>0.59767</cdr:y>
    </cdr:to>
    <cdr:sp macro="" textlink="">
      <cdr:nvSpPr>
        <cdr:cNvPr id="129" name="TextBox 1"/>
        <cdr:cNvSpPr txBox="1"/>
      </cdr:nvSpPr>
      <cdr:spPr>
        <a:xfrm xmlns:a="http://schemas.openxmlformats.org/drawingml/2006/main">
          <a:off x="5583486" y="288541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0.61612</cdr:x>
      <cdr:y>0.68789</cdr:y>
    </cdr:from>
    <cdr:to>
      <cdr:x>0.68863</cdr:x>
      <cdr:y>0.74211</cdr:y>
    </cdr:to>
    <cdr:sp macro="" textlink="">
      <cdr:nvSpPr>
        <cdr:cNvPr id="130" name="TextBox 1"/>
        <cdr:cNvSpPr txBox="1"/>
      </cdr:nvSpPr>
      <cdr:spPr>
        <a:xfrm xmlns:a="http://schemas.openxmlformats.org/drawingml/2006/main">
          <a:off x="5675265" y="3652423"/>
          <a:ext cx="667907" cy="28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10 </a:t>
          </a:r>
          <a:endParaRPr lang="en-GB" sz="800" i="1"/>
        </a:p>
      </cdr:txBody>
    </cdr:sp>
  </cdr:relSizeAnchor>
  <cdr:relSizeAnchor xmlns:cdr="http://schemas.openxmlformats.org/drawingml/2006/chartDrawing">
    <cdr:from>
      <cdr:x>0.62974</cdr:x>
      <cdr:y>0.58301</cdr:y>
    </cdr:from>
    <cdr:to>
      <cdr:x>0.70225</cdr:x>
      <cdr:y>0.63724</cdr:y>
    </cdr:to>
    <cdr:sp macro="" textlink="">
      <cdr:nvSpPr>
        <cdr:cNvPr id="131" name="TextBox 1"/>
        <cdr:cNvSpPr txBox="1"/>
      </cdr:nvSpPr>
      <cdr:spPr>
        <a:xfrm xmlns:a="http://schemas.openxmlformats.org/drawingml/2006/main">
          <a:off x="6380017" y="3095523"/>
          <a:ext cx="734616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√137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0.67903</cdr:x>
      <cdr:y>0.57122</cdr:y>
    </cdr:from>
    <cdr:to>
      <cdr:x>0.75154</cdr:x>
      <cdr:y>0.62545</cdr:y>
    </cdr:to>
    <cdr:sp macro="" textlink="">
      <cdr:nvSpPr>
        <cdr:cNvPr id="132" name="TextBox 1"/>
        <cdr:cNvSpPr txBox="1"/>
      </cdr:nvSpPr>
      <cdr:spPr>
        <a:xfrm xmlns:a="http://schemas.openxmlformats.org/drawingml/2006/main">
          <a:off x="5232400" y="2508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0.80383</cdr:x>
      <cdr:y>0.49496</cdr:y>
    </cdr:from>
    <cdr:to>
      <cdr:x>0.94104</cdr:x>
      <cdr:y>0.54919</cdr:y>
    </cdr:to>
    <cdr:sp macro="" textlink="">
      <cdr:nvSpPr>
        <cdr:cNvPr id="138" name="TextBox 1"/>
        <cdr:cNvSpPr txBox="1"/>
      </cdr:nvSpPr>
      <cdr:spPr>
        <a:xfrm xmlns:a="http://schemas.openxmlformats.org/drawingml/2006/main">
          <a:off x="7431316" y="2646734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‖BD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0.64401</cdr:x>
      <cdr:y>0.41287</cdr:y>
    </cdr:from>
    <cdr:to>
      <cdr:x>0.68892</cdr:x>
      <cdr:y>0.43384</cdr:y>
    </cdr:to>
    <cdr:cxnSp macro="">
      <cdr:nvCxnSpPr>
        <cdr:cNvPr id="159" name="Straight Connector 158">
          <a:extLst xmlns:a="http://schemas.openxmlformats.org/drawingml/2006/main">
            <a:ext uri="{FF2B5EF4-FFF2-40B4-BE49-F238E27FC236}">
              <a16:creationId xmlns:a16="http://schemas.microsoft.com/office/drawing/2014/main" id="{995E465C-975C-4DFA-90D5-B86EB2F8703F}"/>
            </a:ext>
          </a:extLst>
        </cdr:cNvPr>
        <cdr:cNvCxnSpPr/>
      </cdr:nvCxnSpPr>
      <cdr:spPr>
        <a:xfrm xmlns:a="http://schemas.openxmlformats.org/drawingml/2006/main" flipH="1">
          <a:off x="4962526" y="1812925"/>
          <a:ext cx="346082" cy="920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0.6197</cdr:x>
      <cdr:y>0.42733</cdr:y>
    </cdr:from>
    <cdr:to>
      <cdr:x>0.64524</cdr:x>
      <cdr:y>0.43673</cdr:y>
    </cdr:to>
    <cdr:cxnSp macro="">
      <cdr:nvCxnSpPr>
        <cdr:cNvPr id="160" name="Straight Connector 159">
          <a:extLst xmlns:a="http://schemas.openxmlformats.org/drawingml/2006/main">
            <a:ext uri="{FF2B5EF4-FFF2-40B4-BE49-F238E27FC236}">
              <a16:creationId xmlns:a16="http://schemas.microsoft.com/office/drawing/2014/main" id="{83CBA2FB-D9CD-4DDD-B726-DF135E0FD81A}"/>
            </a:ext>
          </a:extLst>
        </cdr:cNvPr>
        <cdr:cNvCxnSpPr/>
      </cdr:nvCxnSpPr>
      <cdr:spPr>
        <a:xfrm xmlns:a="http://schemas.openxmlformats.org/drawingml/2006/main" flipH="1">
          <a:off x="4775201" y="1876425"/>
          <a:ext cx="196850" cy="4127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0.64277</cdr:x>
      <cdr:y>0.4295</cdr:y>
    </cdr:from>
    <cdr:to>
      <cdr:x>0.64524</cdr:x>
      <cdr:y>0.53145</cdr:y>
    </cdr:to>
    <cdr:cxnSp macro="">
      <cdr:nvCxnSpPr>
        <cdr:cNvPr id="162" name="Straight Connector 161">
          <a:extLst xmlns:a="http://schemas.openxmlformats.org/drawingml/2006/main">
            <a:ext uri="{FF2B5EF4-FFF2-40B4-BE49-F238E27FC236}">
              <a16:creationId xmlns:a16="http://schemas.microsoft.com/office/drawing/2014/main" id="{6A477381-3885-4777-9811-20C8E87523BE}"/>
            </a:ext>
          </a:extLst>
        </cdr:cNvPr>
        <cdr:cNvCxnSpPr/>
      </cdr:nvCxnSpPr>
      <cdr:spPr>
        <a:xfrm xmlns:a="http://schemas.openxmlformats.org/drawingml/2006/main" flipH="1">
          <a:off x="4953046" y="1885950"/>
          <a:ext cx="19005" cy="44766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0.53362</cdr:y>
    </cdr:from>
    <cdr:to>
      <cdr:x>0.60692</cdr:x>
      <cdr:y>0.59508</cdr:y>
    </cdr:to>
    <cdr:cxnSp macro="">
      <cdr:nvCxnSpPr>
        <cdr:cNvPr id="165" name="Straight Connector 164">
          <a:extLst xmlns:a="http://schemas.openxmlformats.org/drawingml/2006/main">
            <a:ext uri="{FF2B5EF4-FFF2-40B4-BE49-F238E27FC236}">
              <a16:creationId xmlns:a16="http://schemas.microsoft.com/office/drawing/2014/main" id="{0001AE9E-F43C-431E-AD4C-37098EE9983D}"/>
            </a:ext>
          </a:extLst>
        </cdr:cNvPr>
        <cdr:cNvCxnSpPr/>
      </cdr:nvCxnSpPr>
      <cdr:spPr>
        <a:xfrm xmlns:a="http://schemas.openxmlformats.org/drawingml/2006/main" flipH="1">
          <a:off x="4603750" y="2343150"/>
          <a:ext cx="73026" cy="26987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0.3708</cdr:x>
      <cdr:y>0.65126</cdr:y>
    </cdr:from>
    <cdr:to>
      <cdr:x>0.58735</cdr:x>
      <cdr:y>0.71851</cdr:y>
    </cdr:to>
    <cdr:sp macro="" textlink="">
      <cdr:nvSpPr>
        <cdr:cNvPr id="134" name="TextBox 1"/>
        <cdr:cNvSpPr txBox="1"/>
      </cdr:nvSpPr>
      <cdr:spPr>
        <a:xfrm xmlns:a="http://schemas.openxmlformats.org/drawingml/2006/main">
          <a:off x="3415554" y="3479800"/>
          <a:ext cx="1994647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solidFill>
                <a:srgbClr val="FF0000"/>
              </a:solidFill>
            </a:rPr>
            <a:t>Entry-Exit Zone 1</a:t>
          </a:r>
        </a:p>
      </cdr:txBody>
    </cdr:sp>
  </cdr:relSizeAnchor>
  <cdr:relSizeAnchor xmlns:cdr="http://schemas.openxmlformats.org/drawingml/2006/chartDrawing">
    <cdr:from>
      <cdr:x>0.83875</cdr:x>
      <cdr:y>0.25442</cdr:y>
    </cdr:from>
    <cdr:to>
      <cdr:x>0.97595</cdr:x>
      <cdr:y>0.30865</cdr:y>
    </cdr:to>
    <cdr:sp macro="" textlink="">
      <cdr:nvSpPr>
        <cdr:cNvPr id="133" name="TextBox 1"/>
        <cdr:cNvSpPr txBox="1"/>
      </cdr:nvSpPr>
      <cdr:spPr>
        <a:xfrm xmlns:a="http://schemas.openxmlformats.org/drawingml/2006/main">
          <a:off x="7754144" y="136048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 i="0">
              <a:solidFill>
                <a:srgbClr val="FF0000"/>
              </a:solidFill>
            </a:rPr>
            <a:t>Other distances</a:t>
          </a:r>
          <a:endParaRPr lang="en-GB" sz="800" b="1" i="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0.80158</cdr:x>
      <cdr:y>0.2516</cdr:y>
    </cdr:from>
    <cdr:to>
      <cdr:x>1</cdr:x>
      <cdr:y>0.63011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410451" y="1345407"/>
          <a:ext cx="1834402" cy="20240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0.38989</cdr:x>
      <cdr:y>0.36009</cdr:y>
    </cdr:from>
    <cdr:to>
      <cdr:x>0.41534</cdr:x>
      <cdr:y>0.36009</cdr:y>
    </cdr:to>
    <cdr:cxnSp macro="">
      <cdr:nvCxnSpPr>
        <cdr:cNvPr id="135" name="Straight Arrow Connector 134">
          <a:extLst xmlns:a="http://schemas.openxmlformats.org/drawingml/2006/main">
            <a:ext uri="{FF2B5EF4-FFF2-40B4-BE49-F238E27FC236}">
              <a16:creationId xmlns:a16="http://schemas.microsoft.com/office/drawing/2014/main" id="{204182E8-29DB-4B1A-B0DD-0F9A75685C34}"/>
            </a:ext>
          </a:extLst>
        </cdr:cNvPr>
        <cdr:cNvCxnSpPr/>
      </cdr:nvCxnSpPr>
      <cdr:spPr>
        <a:xfrm xmlns:a="http://schemas.openxmlformats.org/drawingml/2006/main">
          <a:off x="3961040" y="1914526"/>
          <a:ext cx="258536" cy="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0.31805</cdr:x>
      <cdr:y>0.42241</cdr:y>
    </cdr:from>
    <cdr:to>
      <cdr:x>0.33738</cdr:x>
      <cdr:y>0.47033</cdr:y>
    </cdr:to>
    <cdr:cxnSp macro="">
      <cdr:nvCxnSpPr>
        <cdr:cNvPr id="136" name="Straight Arrow Connector 135">
          <a:extLst xmlns:a="http://schemas.openxmlformats.org/drawingml/2006/main">
            <a:ext uri="{FF2B5EF4-FFF2-40B4-BE49-F238E27FC236}">
              <a16:creationId xmlns:a16="http://schemas.microsoft.com/office/drawing/2014/main" id="{DF1E9D31-C789-4129-A53C-E53BC6AD9BDE}"/>
            </a:ext>
          </a:extLst>
        </cdr:cNvPr>
        <cdr:cNvCxnSpPr/>
      </cdr:nvCxnSpPr>
      <cdr:spPr>
        <a:xfrm xmlns:a="http://schemas.openxmlformats.org/drawingml/2006/main" flipH="1">
          <a:off x="3222253" y="2242830"/>
          <a:ext cx="195867" cy="25440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0.31252</cdr:x>
      <cdr:y>0.54208</cdr:y>
    </cdr:from>
    <cdr:to>
      <cdr:x>0.32051</cdr:x>
      <cdr:y>0.57969</cdr:y>
    </cdr:to>
    <cdr:cxnSp macro="">
      <cdr:nvCxnSpPr>
        <cdr:cNvPr id="137" name="Straight Arrow Connector 136">
          <a:extLst xmlns:a="http://schemas.openxmlformats.org/drawingml/2006/main">
            <a:ext uri="{FF2B5EF4-FFF2-40B4-BE49-F238E27FC236}">
              <a16:creationId xmlns:a16="http://schemas.microsoft.com/office/drawing/2014/main" id="{0DA18AE0-E4F1-4150-8697-5BDB25AF9255}"/>
            </a:ext>
          </a:extLst>
        </cdr:cNvPr>
        <cdr:cNvCxnSpPr/>
      </cdr:nvCxnSpPr>
      <cdr:spPr>
        <a:xfrm xmlns:a="http://schemas.openxmlformats.org/drawingml/2006/main" flipH="1" flipV="1">
          <a:off x="3166223" y="2878232"/>
          <a:ext cx="80900" cy="19965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0.18753</cdr:x>
      <cdr:y>0.37258</cdr:y>
    </cdr:from>
    <cdr:to>
      <cdr:x>0.18765</cdr:x>
      <cdr:y>0.4239</cdr:y>
    </cdr:to>
    <cdr:cxnSp macro="">
      <cdr:nvCxnSpPr>
        <cdr:cNvPr id="139" name="Straight Arrow Connector 138">
          <a:extLst xmlns:a="http://schemas.openxmlformats.org/drawingml/2006/main">
            <a:ext uri="{FF2B5EF4-FFF2-40B4-BE49-F238E27FC236}">
              <a16:creationId xmlns:a16="http://schemas.microsoft.com/office/drawing/2014/main" id="{3734C053-DBBF-4B2B-9E2F-6D813591E2FC}"/>
            </a:ext>
          </a:extLst>
        </cdr:cNvPr>
        <cdr:cNvCxnSpPr/>
      </cdr:nvCxnSpPr>
      <cdr:spPr>
        <a:xfrm xmlns:a="http://schemas.openxmlformats.org/drawingml/2006/main" flipH="1">
          <a:off x="1899959" y="1978227"/>
          <a:ext cx="1168" cy="272476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0.30058</cdr:x>
      <cdr:y>0.65394</cdr:y>
    </cdr:from>
    <cdr:to>
      <cdr:x>0.31363</cdr:x>
      <cdr:y>0.70776</cdr:y>
    </cdr:to>
    <cdr:cxnSp macro="">
      <cdr:nvCxnSpPr>
        <cdr:cNvPr id="140" name="Straight Arrow Connector 139">
          <a:extLst xmlns:a="http://schemas.openxmlformats.org/drawingml/2006/main">
            <a:ext uri="{FF2B5EF4-FFF2-40B4-BE49-F238E27FC236}">
              <a16:creationId xmlns:a16="http://schemas.microsoft.com/office/drawing/2014/main" id="{56A7321B-5FF4-4177-BA39-2F21AA0C4524}"/>
            </a:ext>
          </a:extLst>
        </cdr:cNvPr>
        <cdr:cNvCxnSpPr/>
      </cdr:nvCxnSpPr>
      <cdr:spPr>
        <a:xfrm xmlns:a="http://schemas.openxmlformats.org/drawingml/2006/main" flipV="1">
          <a:off x="3045230" y="3472143"/>
          <a:ext cx="132199" cy="28575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0.32248</cdr:x>
      <cdr:y>0.78479</cdr:y>
    </cdr:from>
    <cdr:to>
      <cdr:x>0.3532</cdr:x>
      <cdr:y>0.79468</cdr:y>
    </cdr:to>
    <cdr:cxnSp macro="">
      <cdr:nvCxnSpPr>
        <cdr:cNvPr id="141" name="Straight Arrow Connector 140">
          <a:extLst xmlns:a="http://schemas.openxmlformats.org/drawingml/2006/main">
            <a:ext uri="{FF2B5EF4-FFF2-40B4-BE49-F238E27FC236}">
              <a16:creationId xmlns:a16="http://schemas.microsoft.com/office/drawing/2014/main" id="{C8125096-0E68-46C7-AE20-76D1B27FE046}"/>
            </a:ext>
          </a:extLst>
        </cdr:cNvPr>
        <cdr:cNvCxnSpPr/>
      </cdr:nvCxnSpPr>
      <cdr:spPr>
        <a:xfrm xmlns:a="http://schemas.openxmlformats.org/drawingml/2006/main">
          <a:off x="3267076" y="4166909"/>
          <a:ext cx="311306" cy="5248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0.44636</cdr:x>
      <cdr:y>0.29093</cdr:y>
    </cdr:from>
    <cdr:to>
      <cdr:x>0.45963</cdr:x>
      <cdr:y>0.33314</cdr:y>
    </cdr:to>
    <cdr:cxnSp macro="">
      <cdr:nvCxnSpPr>
        <cdr:cNvPr id="142" name="Straight Arrow Connector 141">
          <a:extLst xmlns:a="http://schemas.openxmlformats.org/drawingml/2006/main">
            <a:ext uri="{FF2B5EF4-FFF2-40B4-BE49-F238E27FC236}">
              <a16:creationId xmlns:a16="http://schemas.microsoft.com/office/drawing/2014/main" id="{C7AED1F5-0626-4A7B-A326-DBE0F17B8F19}"/>
            </a:ext>
          </a:extLst>
        </cdr:cNvPr>
        <cdr:cNvCxnSpPr/>
      </cdr:nvCxnSpPr>
      <cdr:spPr>
        <a:xfrm xmlns:a="http://schemas.openxmlformats.org/drawingml/2006/main" flipH="1">
          <a:off x="4522136" y="1544732"/>
          <a:ext cx="134470" cy="22411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0.44414</cdr:x>
      <cdr:y>0.39435</cdr:y>
    </cdr:from>
    <cdr:to>
      <cdr:x>0.46737</cdr:x>
      <cdr:y>0.43656</cdr:y>
    </cdr:to>
    <cdr:cxnSp macro="">
      <cdr:nvCxnSpPr>
        <cdr:cNvPr id="143" name="Straight Arrow Connector 142">
          <a:extLst xmlns:a="http://schemas.openxmlformats.org/drawingml/2006/main">
            <a:ext uri="{FF2B5EF4-FFF2-40B4-BE49-F238E27FC236}">
              <a16:creationId xmlns:a16="http://schemas.microsoft.com/office/drawing/2014/main" id="{3889FE74-A3A8-4207-9F90-95EE2E3871A3}"/>
            </a:ext>
          </a:extLst>
        </cdr:cNvPr>
        <cdr:cNvCxnSpPr/>
      </cdr:nvCxnSpPr>
      <cdr:spPr>
        <a:xfrm xmlns:a="http://schemas.openxmlformats.org/drawingml/2006/main" flipH="1" flipV="1">
          <a:off x="4499724" y="2093820"/>
          <a:ext cx="235323" cy="22411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0.56028</cdr:x>
      <cdr:y>0.44711</cdr:y>
    </cdr:from>
    <cdr:to>
      <cdr:x>0.59125</cdr:x>
      <cdr:y>0.48299</cdr:y>
    </cdr:to>
    <cdr:cxnSp macro="">
      <cdr:nvCxnSpPr>
        <cdr:cNvPr id="144" name="Straight Arrow Connector 143">
          <a:extLst xmlns:a="http://schemas.openxmlformats.org/drawingml/2006/main">
            <a:ext uri="{FF2B5EF4-FFF2-40B4-BE49-F238E27FC236}">
              <a16:creationId xmlns:a16="http://schemas.microsoft.com/office/drawing/2014/main" id="{E5232572-BFA4-4E60-BD6E-7F84ED7B2E59}"/>
            </a:ext>
          </a:extLst>
        </cdr:cNvPr>
        <cdr:cNvCxnSpPr/>
      </cdr:nvCxnSpPr>
      <cdr:spPr>
        <a:xfrm xmlns:a="http://schemas.openxmlformats.org/drawingml/2006/main" flipV="1">
          <a:off x="5676341" y="2373969"/>
          <a:ext cx="313765" cy="190499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0.63769</cdr:x>
      <cdr:y>0.33736</cdr:y>
    </cdr:from>
    <cdr:to>
      <cdr:x>0.63771</cdr:x>
      <cdr:y>0.38735</cdr:y>
    </cdr:to>
    <cdr:cxnSp macro="">
      <cdr:nvCxnSpPr>
        <cdr:cNvPr id="145" name="Straight Arrow Connector 144">
          <a:extLst xmlns:a="http://schemas.openxmlformats.org/drawingml/2006/main">
            <a:ext uri="{FF2B5EF4-FFF2-40B4-BE49-F238E27FC236}">
              <a16:creationId xmlns:a16="http://schemas.microsoft.com/office/drawing/2014/main" id="{E3B2E555-C7A0-4C40-9658-BAA3CF736F69}"/>
            </a:ext>
          </a:extLst>
        </cdr:cNvPr>
        <cdr:cNvCxnSpPr/>
      </cdr:nvCxnSpPr>
      <cdr:spPr>
        <a:xfrm xmlns:a="http://schemas.openxmlformats.org/drawingml/2006/main" flipV="1">
          <a:off x="6460564" y="1791261"/>
          <a:ext cx="189" cy="26539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0.60231</cdr:x>
      <cdr:y>0.464</cdr:y>
    </cdr:from>
    <cdr:to>
      <cdr:x>0.61005</cdr:x>
      <cdr:y>0.50832</cdr:y>
    </cdr:to>
    <cdr:cxnSp macro="">
      <cdr:nvCxnSpPr>
        <cdr:cNvPr id="146" name="Straight Arrow Connector 145">
          <a:extLst xmlns:a="http://schemas.openxmlformats.org/drawingml/2006/main">
            <a:ext uri="{FF2B5EF4-FFF2-40B4-BE49-F238E27FC236}">
              <a16:creationId xmlns:a16="http://schemas.microsoft.com/office/drawing/2014/main" id="{F7E2CEE7-0C89-495E-96F7-3509E1D25A3C}"/>
            </a:ext>
          </a:extLst>
        </cdr:cNvPr>
        <cdr:cNvCxnSpPr/>
      </cdr:nvCxnSpPr>
      <cdr:spPr>
        <a:xfrm xmlns:a="http://schemas.openxmlformats.org/drawingml/2006/main" flipV="1">
          <a:off x="6102164" y="2463616"/>
          <a:ext cx="78442" cy="23532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0.6189</cdr:x>
      <cdr:y>0.40912</cdr:y>
    </cdr:from>
    <cdr:to>
      <cdr:x>0.63881</cdr:x>
      <cdr:y>0.41756</cdr:y>
    </cdr:to>
    <cdr:cxnSp macro="">
      <cdr:nvCxnSpPr>
        <cdr:cNvPr id="147" name="Straight Arrow Connector 146">
          <a:extLst xmlns:a="http://schemas.openxmlformats.org/drawingml/2006/main">
            <a:ext uri="{FF2B5EF4-FFF2-40B4-BE49-F238E27FC236}">
              <a16:creationId xmlns:a16="http://schemas.microsoft.com/office/drawing/2014/main" id="{BDA856F6-2D40-4C96-A47E-6E0F612460EA}"/>
            </a:ext>
          </a:extLst>
        </cdr:cNvPr>
        <cdr:cNvCxnSpPr/>
      </cdr:nvCxnSpPr>
      <cdr:spPr>
        <a:xfrm xmlns:a="http://schemas.openxmlformats.org/drawingml/2006/main" flipH="1">
          <a:off x="6270253" y="2172261"/>
          <a:ext cx="201706" cy="44824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0.63218</cdr:x>
      <cdr:y>0.45133</cdr:y>
    </cdr:from>
    <cdr:to>
      <cdr:x>0.63992</cdr:x>
      <cdr:y>0.49565</cdr:y>
    </cdr:to>
    <cdr:cxnSp macro="">
      <cdr:nvCxnSpPr>
        <cdr:cNvPr id="148" name="Straight Arrow Connector 147">
          <a:extLst xmlns:a="http://schemas.openxmlformats.org/drawingml/2006/main">
            <a:ext uri="{FF2B5EF4-FFF2-40B4-BE49-F238E27FC236}">
              <a16:creationId xmlns:a16="http://schemas.microsoft.com/office/drawing/2014/main" id="{08057EFB-84F3-4068-B660-B72263FB66F7}"/>
            </a:ext>
          </a:extLst>
        </cdr:cNvPr>
        <cdr:cNvCxnSpPr/>
      </cdr:nvCxnSpPr>
      <cdr:spPr>
        <a:xfrm xmlns:a="http://schemas.openxmlformats.org/drawingml/2006/main" flipH="1" flipV="1">
          <a:off x="6404724" y="2396379"/>
          <a:ext cx="78441" cy="235324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0.70184</cdr:x>
      <cdr:y>0.61317</cdr:y>
    </cdr:from>
    <cdr:to>
      <cdr:x>0.73393</cdr:x>
      <cdr:y>0.68349</cdr:y>
    </cdr:to>
    <cdr:cxnSp macro="">
      <cdr:nvCxnSpPr>
        <cdr:cNvPr id="152" name="Straight Arrow Connector 151">
          <a:extLst xmlns:a="http://schemas.openxmlformats.org/drawingml/2006/main">
            <a:ext uri="{FF2B5EF4-FFF2-40B4-BE49-F238E27FC236}">
              <a16:creationId xmlns:a16="http://schemas.microsoft.com/office/drawing/2014/main" id="{1C17B609-5C68-4EFD-8073-9AEF088896B0}"/>
            </a:ext>
          </a:extLst>
        </cdr:cNvPr>
        <cdr:cNvCxnSpPr/>
      </cdr:nvCxnSpPr>
      <cdr:spPr>
        <a:xfrm xmlns:a="http://schemas.openxmlformats.org/drawingml/2006/main">
          <a:off x="7110506" y="3255682"/>
          <a:ext cx="325159" cy="373345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0.4473</cdr:x>
      <cdr:y>0</cdr:y>
    </cdr:from>
    <cdr:to>
      <cdr:x>0.86668</cdr:x>
      <cdr:y>0.33414</cdr:y>
    </cdr:to>
    <cdr:sp macro="" textlink="">
      <cdr:nvSpPr>
        <cdr:cNvPr id="180" name="Freeform 179"/>
        <cdr:cNvSpPr/>
      </cdr:nvSpPr>
      <cdr:spPr>
        <a:xfrm xmlns:a="http://schemas.openxmlformats.org/drawingml/2006/main">
          <a:off x="3446809" y="-41346"/>
          <a:ext cx="3231603" cy="1467238"/>
        </a:xfrm>
        <a:custGeom xmlns:a="http://schemas.openxmlformats.org/drawingml/2006/main">
          <a:avLst/>
          <a:gdLst>
            <a:gd name="connsiteX0" fmla="*/ 201267 w 3231603"/>
            <a:gd name="connsiteY0" fmla="*/ 88971 h 1467238"/>
            <a:gd name="connsiteX1" fmla="*/ 325092 w 3231603"/>
            <a:gd name="connsiteY1" fmla="*/ 384246 h 1467238"/>
            <a:gd name="connsiteX2" fmla="*/ 991842 w 3231603"/>
            <a:gd name="connsiteY2" fmla="*/ 1222446 h 1467238"/>
            <a:gd name="connsiteX3" fmla="*/ 1468092 w 3231603"/>
            <a:gd name="connsiteY3" fmla="*/ 1117671 h 1467238"/>
            <a:gd name="connsiteX4" fmla="*/ 1658592 w 3231603"/>
            <a:gd name="connsiteY4" fmla="*/ 1355796 h 1467238"/>
            <a:gd name="connsiteX5" fmla="*/ 1906242 w 3231603"/>
            <a:gd name="connsiteY5" fmla="*/ 1451046 h 1467238"/>
            <a:gd name="connsiteX6" fmla="*/ 2744442 w 3231603"/>
            <a:gd name="connsiteY6" fmla="*/ 1031946 h 1467238"/>
            <a:gd name="connsiteX7" fmla="*/ 3077817 w 3231603"/>
            <a:gd name="connsiteY7" fmla="*/ 79446 h 1467238"/>
            <a:gd name="connsiteX8" fmla="*/ 201267 w 3231603"/>
            <a:gd name="connsiteY8" fmla="*/ 88971 h 14672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3231603" h="1467238">
              <a:moveTo>
                <a:pt x="201267" y="88971"/>
              </a:moveTo>
              <a:cubicBezTo>
                <a:pt x="-257521" y="139771"/>
                <a:pt x="193330" y="195334"/>
                <a:pt x="325092" y="384246"/>
              </a:cubicBezTo>
              <a:cubicBezTo>
                <a:pt x="456854" y="573158"/>
                <a:pt x="801342" y="1100209"/>
                <a:pt x="991842" y="1222446"/>
              </a:cubicBezTo>
              <a:cubicBezTo>
                <a:pt x="1182342" y="1344683"/>
                <a:pt x="1356967" y="1095446"/>
                <a:pt x="1468092" y="1117671"/>
              </a:cubicBezTo>
              <a:cubicBezTo>
                <a:pt x="1579217" y="1139896"/>
                <a:pt x="1585567" y="1300234"/>
                <a:pt x="1658592" y="1355796"/>
              </a:cubicBezTo>
              <a:cubicBezTo>
                <a:pt x="1731617" y="1411358"/>
                <a:pt x="1725267" y="1505021"/>
                <a:pt x="1906242" y="1451046"/>
              </a:cubicBezTo>
              <a:cubicBezTo>
                <a:pt x="2087217" y="1397071"/>
                <a:pt x="2549179" y="1260546"/>
                <a:pt x="2744442" y="1031946"/>
              </a:cubicBezTo>
              <a:cubicBezTo>
                <a:pt x="2939705" y="803346"/>
                <a:pt x="3500092" y="236609"/>
                <a:pt x="3077817" y="79446"/>
              </a:cubicBezTo>
              <a:cubicBezTo>
                <a:pt x="2655542" y="-77717"/>
                <a:pt x="660055" y="38171"/>
                <a:pt x="201267" y="88971"/>
              </a:cubicBezTo>
              <a:close/>
            </a:path>
          </a:pathLst>
        </a:custGeom>
        <a:solidFill xmlns:a="http://schemas.openxmlformats.org/drawingml/2006/main">
          <a:schemeClr val="tx1">
            <a:lumMod val="20000"/>
            <a:lumOff val="8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0.00247</cdr:x>
      <cdr:y>0.34684</cdr:y>
    </cdr:from>
    <cdr:to>
      <cdr:x>0.20525</cdr:x>
      <cdr:y>0.74431</cdr:y>
    </cdr:to>
    <cdr:sp macro="" textlink="">
      <cdr:nvSpPr>
        <cdr:cNvPr id="177" name="Freeform 176"/>
        <cdr:cNvSpPr/>
      </cdr:nvSpPr>
      <cdr:spPr>
        <a:xfrm xmlns:a="http://schemas.openxmlformats.org/drawingml/2006/main">
          <a:off x="19050" y="1522987"/>
          <a:ext cx="1562553" cy="1745300"/>
        </a:xfrm>
        <a:custGeom xmlns:a="http://schemas.openxmlformats.org/drawingml/2006/main">
          <a:avLst/>
          <a:gdLst>
            <a:gd name="connsiteX0" fmla="*/ 41617 w 1593396"/>
            <a:gd name="connsiteY0" fmla="*/ 191513 h 1745300"/>
            <a:gd name="connsiteX1" fmla="*/ 832192 w 1593396"/>
            <a:gd name="connsiteY1" fmla="*/ 29588 h 1745300"/>
            <a:gd name="connsiteX2" fmla="*/ 1498942 w 1593396"/>
            <a:gd name="connsiteY2" fmla="*/ 296288 h 1745300"/>
            <a:gd name="connsiteX3" fmla="*/ 1508467 w 1593396"/>
            <a:gd name="connsiteY3" fmla="*/ 1029713 h 1745300"/>
            <a:gd name="connsiteX4" fmla="*/ 746467 w 1593396"/>
            <a:gd name="connsiteY4" fmla="*/ 1496438 h 1745300"/>
            <a:gd name="connsiteX5" fmla="*/ 174967 w 1593396"/>
            <a:gd name="connsiteY5" fmla="*/ 1667888 h 1745300"/>
            <a:gd name="connsiteX6" fmla="*/ 41617 w 1593396"/>
            <a:gd name="connsiteY6" fmla="*/ 191513 h 1745300"/>
            <a:gd name="connsiteX0" fmla="*/ 41617 w 1561385"/>
            <a:gd name="connsiteY0" fmla="*/ 191513 h 1745300"/>
            <a:gd name="connsiteX1" fmla="*/ 832192 w 1561385"/>
            <a:gd name="connsiteY1" fmla="*/ 29588 h 1745300"/>
            <a:gd name="connsiteX2" fmla="*/ 1422742 w 1561385"/>
            <a:gd name="connsiteY2" fmla="*/ 296288 h 1745300"/>
            <a:gd name="connsiteX3" fmla="*/ 1508467 w 1561385"/>
            <a:gd name="connsiteY3" fmla="*/ 1029713 h 1745300"/>
            <a:gd name="connsiteX4" fmla="*/ 746467 w 1561385"/>
            <a:gd name="connsiteY4" fmla="*/ 1496438 h 1745300"/>
            <a:gd name="connsiteX5" fmla="*/ 174967 w 1561385"/>
            <a:gd name="connsiteY5" fmla="*/ 1667888 h 1745300"/>
            <a:gd name="connsiteX6" fmla="*/ 41617 w 1561385"/>
            <a:gd name="connsiteY6" fmla="*/ 191513 h 1745300"/>
            <a:gd name="connsiteX0" fmla="*/ 41617 w 1555559"/>
            <a:gd name="connsiteY0" fmla="*/ 191513 h 1745300"/>
            <a:gd name="connsiteX1" fmla="*/ 832192 w 1555559"/>
            <a:gd name="connsiteY1" fmla="*/ 29588 h 1745300"/>
            <a:gd name="connsiteX2" fmla="*/ 1422742 w 1555559"/>
            <a:gd name="connsiteY2" fmla="*/ 296288 h 1745300"/>
            <a:gd name="connsiteX3" fmla="*/ 1508467 w 1555559"/>
            <a:gd name="connsiteY3" fmla="*/ 1029713 h 1745300"/>
            <a:gd name="connsiteX4" fmla="*/ 746467 w 1555559"/>
            <a:gd name="connsiteY4" fmla="*/ 1496438 h 1745300"/>
            <a:gd name="connsiteX5" fmla="*/ 174967 w 1555559"/>
            <a:gd name="connsiteY5" fmla="*/ 1667888 h 1745300"/>
            <a:gd name="connsiteX6" fmla="*/ 41617 w 1555559"/>
            <a:gd name="connsiteY6" fmla="*/ 191513 h 1745300"/>
            <a:gd name="connsiteX0" fmla="*/ 41617 w 1539911"/>
            <a:gd name="connsiteY0" fmla="*/ 191513 h 1745300"/>
            <a:gd name="connsiteX1" fmla="*/ 832192 w 1539911"/>
            <a:gd name="connsiteY1" fmla="*/ 29588 h 1745300"/>
            <a:gd name="connsiteX2" fmla="*/ 1356067 w 1539911"/>
            <a:gd name="connsiteY2" fmla="*/ 296288 h 1745300"/>
            <a:gd name="connsiteX3" fmla="*/ 1508467 w 1539911"/>
            <a:gd name="connsiteY3" fmla="*/ 1029713 h 1745300"/>
            <a:gd name="connsiteX4" fmla="*/ 746467 w 1539911"/>
            <a:gd name="connsiteY4" fmla="*/ 1496438 h 1745300"/>
            <a:gd name="connsiteX5" fmla="*/ 174967 w 1539911"/>
            <a:gd name="connsiteY5" fmla="*/ 1667888 h 1745300"/>
            <a:gd name="connsiteX6" fmla="*/ 41617 w 1539911"/>
            <a:gd name="connsiteY6" fmla="*/ 191513 h 1745300"/>
            <a:gd name="connsiteX0" fmla="*/ 41617 w 1562553"/>
            <a:gd name="connsiteY0" fmla="*/ 191513 h 1745300"/>
            <a:gd name="connsiteX1" fmla="*/ 832192 w 1562553"/>
            <a:gd name="connsiteY1" fmla="*/ 29588 h 1745300"/>
            <a:gd name="connsiteX2" fmla="*/ 1356067 w 1562553"/>
            <a:gd name="connsiteY2" fmla="*/ 296288 h 1745300"/>
            <a:gd name="connsiteX3" fmla="*/ 1508467 w 1562553"/>
            <a:gd name="connsiteY3" fmla="*/ 1029713 h 1745300"/>
            <a:gd name="connsiteX4" fmla="*/ 746467 w 1562553"/>
            <a:gd name="connsiteY4" fmla="*/ 1496438 h 1745300"/>
            <a:gd name="connsiteX5" fmla="*/ 174967 w 1562553"/>
            <a:gd name="connsiteY5" fmla="*/ 1667888 h 1745300"/>
            <a:gd name="connsiteX6" fmla="*/ 41617 w 1562553"/>
            <a:gd name="connsiteY6" fmla="*/ 191513 h 174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62553" h="1745300">
              <a:moveTo>
                <a:pt x="41617" y="191513"/>
              </a:moveTo>
              <a:cubicBezTo>
                <a:pt x="151154" y="-81537"/>
                <a:pt x="613117" y="12126"/>
                <a:pt x="832192" y="29588"/>
              </a:cubicBezTo>
              <a:cubicBezTo>
                <a:pt x="1051267" y="47050"/>
                <a:pt x="1138579" y="15300"/>
                <a:pt x="1356067" y="296288"/>
              </a:cubicBezTo>
              <a:cubicBezTo>
                <a:pt x="1573555" y="577276"/>
                <a:pt x="1610067" y="829688"/>
                <a:pt x="1508467" y="1029713"/>
              </a:cubicBezTo>
              <a:cubicBezTo>
                <a:pt x="1406867" y="1229738"/>
                <a:pt x="968717" y="1390075"/>
                <a:pt x="746467" y="1496438"/>
              </a:cubicBezTo>
              <a:cubicBezTo>
                <a:pt x="524217" y="1602801"/>
                <a:pt x="289267" y="1879026"/>
                <a:pt x="174967" y="1667888"/>
              </a:cubicBezTo>
              <a:cubicBezTo>
                <a:pt x="60667" y="1456750"/>
                <a:pt x="-67920" y="464563"/>
                <a:pt x="41617" y="191513"/>
              </a:cubicBezTo>
              <a:close/>
            </a:path>
          </a:pathLst>
        </a:custGeom>
        <a:solidFill xmlns:a="http://schemas.openxmlformats.org/drawingml/2006/main">
          <a:schemeClr val="bg2">
            <a:lumMod val="40000"/>
            <a:lumOff val="6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0.55747</cdr:x>
      <cdr:y>0.5987</cdr:y>
    </cdr:from>
    <cdr:to>
      <cdr:x>0.59579</cdr:x>
      <cdr:y>0.65293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95737" y="2628887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A</a:t>
          </a:r>
        </a:p>
      </cdr:txBody>
    </cdr:sp>
  </cdr:relSizeAnchor>
  <cdr:relSizeAnchor xmlns:cdr="http://schemas.openxmlformats.org/drawingml/2006/chartDrawing">
    <cdr:from>
      <cdr:x>0.24763</cdr:x>
      <cdr:y>0.76645</cdr:y>
    </cdr:from>
    <cdr:to>
      <cdr:x>0.28595</cdr:x>
      <cdr:y>0.82068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08134" y="3365480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R</a:t>
          </a:r>
        </a:p>
      </cdr:txBody>
    </cdr:sp>
  </cdr:relSizeAnchor>
  <cdr:relSizeAnchor xmlns:cdr="http://schemas.openxmlformats.org/drawingml/2006/chartDrawing">
    <cdr:from>
      <cdr:x>0.39349</cdr:x>
      <cdr:y>0.83586</cdr:y>
    </cdr:from>
    <cdr:to>
      <cdr:x>0.43181</cdr:x>
      <cdr:y>0.89009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032126" y="3670303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Q</a:t>
          </a:r>
        </a:p>
      </cdr:txBody>
    </cdr:sp>
  </cdr:relSizeAnchor>
  <cdr:relSizeAnchor xmlns:cdr="http://schemas.openxmlformats.org/drawingml/2006/chartDrawing">
    <cdr:from>
      <cdr:x>0.3391</cdr:x>
      <cdr:y>0.27838</cdr:y>
    </cdr:from>
    <cdr:to>
      <cdr:x>0.37742</cdr:x>
      <cdr:y>0.33261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613025" y="122237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</a:t>
          </a:r>
        </a:p>
      </cdr:txBody>
    </cdr:sp>
  </cdr:relSizeAnchor>
  <cdr:relSizeAnchor xmlns:cdr="http://schemas.openxmlformats.org/drawingml/2006/chartDrawing">
    <cdr:from>
      <cdr:x>0.6506</cdr:x>
      <cdr:y>0.49747</cdr:y>
    </cdr:from>
    <cdr:to>
      <cdr:x>0.68892</cdr:x>
      <cdr:y>0.5517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013328" y="2184403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O</a:t>
          </a:r>
        </a:p>
      </cdr:txBody>
    </cdr:sp>
  </cdr:relSizeAnchor>
  <cdr:relSizeAnchor xmlns:cdr="http://schemas.openxmlformats.org/drawingml/2006/chartDrawing">
    <cdr:from>
      <cdr:x>0.48372</cdr:x>
      <cdr:y>0.49747</cdr:y>
    </cdr:from>
    <cdr:to>
      <cdr:x>0.52204</cdr:x>
      <cdr:y>0.5517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727414" y="2184395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N</a:t>
          </a:r>
        </a:p>
      </cdr:txBody>
    </cdr:sp>
  </cdr:relSizeAnchor>
  <cdr:relSizeAnchor xmlns:cdr="http://schemas.openxmlformats.org/drawingml/2006/chartDrawing">
    <cdr:from>
      <cdr:x>0.71858</cdr:x>
      <cdr:y>0.36081</cdr:y>
    </cdr:from>
    <cdr:to>
      <cdr:x>0.7569</cdr:x>
      <cdr:y>0.41504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537200" y="15843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M</a:t>
          </a:r>
        </a:p>
      </cdr:txBody>
    </cdr:sp>
  </cdr:relSizeAnchor>
  <cdr:relSizeAnchor xmlns:cdr="http://schemas.openxmlformats.org/drawingml/2006/chartDrawing">
    <cdr:from>
      <cdr:x>0.64813</cdr:x>
      <cdr:y>0.21547</cdr:y>
    </cdr:from>
    <cdr:to>
      <cdr:x>0.68644</cdr:x>
      <cdr:y>0.2697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994275" y="94615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L</a:t>
          </a:r>
        </a:p>
      </cdr:txBody>
    </cdr:sp>
  </cdr:relSizeAnchor>
  <cdr:relSizeAnchor xmlns:cdr="http://schemas.openxmlformats.org/drawingml/2006/chartDrawing">
    <cdr:from>
      <cdr:x>0.73836</cdr:x>
      <cdr:y>0.75344</cdr:y>
    </cdr:from>
    <cdr:to>
      <cdr:x>0.77667</cdr:x>
      <cdr:y>0.80767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689635" y="3308358"/>
          <a:ext cx="295207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K</a:t>
          </a:r>
        </a:p>
      </cdr:txBody>
    </cdr:sp>
  </cdr:relSizeAnchor>
  <cdr:relSizeAnchor xmlns:cdr="http://schemas.openxmlformats.org/drawingml/2006/chartDrawing">
    <cdr:from>
      <cdr:x>0.75072</cdr:x>
      <cdr:y>0.68836</cdr:y>
    </cdr:from>
    <cdr:to>
      <cdr:x>0.78904</cdr:x>
      <cdr:y>0.74259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784850" y="3022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J</a:t>
          </a:r>
        </a:p>
      </cdr:txBody>
    </cdr:sp>
  </cdr:relSizeAnchor>
  <cdr:relSizeAnchor xmlns:cdr="http://schemas.openxmlformats.org/drawingml/2006/chartDrawing">
    <cdr:from>
      <cdr:x>0.15616</cdr:x>
      <cdr:y>0.2632</cdr:y>
    </cdr:from>
    <cdr:to>
      <cdr:x>0.19448</cdr:x>
      <cdr:y>0.31743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203325" y="11557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I</a:t>
          </a:r>
        </a:p>
      </cdr:txBody>
    </cdr:sp>
  </cdr:relSizeAnchor>
  <cdr:relSizeAnchor xmlns:cdr="http://schemas.openxmlformats.org/drawingml/2006/chartDrawing">
    <cdr:from>
      <cdr:x>0.32674</cdr:x>
      <cdr:y>0.36949</cdr:y>
    </cdr:from>
    <cdr:to>
      <cdr:x>0.36506</cdr:x>
      <cdr:y>0.42372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517790" y="1622424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</a:t>
          </a:r>
        </a:p>
      </cdr:txBody>
    </cdr:sp>
  </cdr:relSizeAnchor>
  <cdr:relSizeAnchor xmlns:cdr="http://schemas.openxmlformats.org/drawingml/2006/chartDrawing">
    <cdr:from>
      <cdr:x>0.59621</cdr:x>
      <cdr:y>0.37599</cdr:y>
    </cdr:from>
    <cdr:to>
      <cdr:x>0.63453</cdr:x>
      <cdr:y>0.43022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594225" y="16510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G</a:t>
          </a:r>
        </a:p>
      </cdr:txBody>
    </cdr:sp>
  </cdr:relSizeAnchor>
  <cdr:relSizeAnchor xmlns:cdr="http://schemas.openxmlformats.org/drawingml/2006/chartDrawing">
    <cdr:from>
      <cdr:x>0.19694</cdr:x>
      <cdr:y>0.43674</cdr:y>
    </cdr:from>
    <cdr:to>
      <cdr:x>0.23526</cdr:x>
      <cdr:y>0.49097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517586" y="1917731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</a:t>
          </a:r>
        </a:p>
      </cdr:txBody>
    </cdr:sp>
  </cdr:relSizeAnchor>
  <cdr:relSizeAnchor xmlns:cdr="http://schemas.openxmlformats.org/drawingml/2006/chartDrawing">
    <cdr:from>
      <cdr:x>0.27235</cdr:x>
      <cdr:y>0.45625</cdr:y>
    </cdr:from>
    <cdr:to>
      <cdr:x>0.31067</cdr:x>
      <cdr:y>0.51048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098675" y="20034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E</a:t>
          </a:r>
        </a:p>
      </cdr:txBody>
    </cdr:sp>
  </cdr:relSizeAnchor>
  <cdr:relSizeAnchor xmlns:cdr="http://schemas.openxmlformats.org/drawingml/2006/chartDrawing">
    <cdr:from>
      <cdr:x>0.41698</cdr:x>
      <cdr:y>0.34129</cdr:y>
    </cdr:from>
    <cdr:to>
      <cdr:x>0.45529</cdr:x>
      <cdr:y>0.39552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3213100" y="1498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</a:t>
          </a:r>
        </a:p>
      </cdr:txBody>
    </cdr:sp>
  </cdr:relSizeAnchor>
  <cdr:relSizeAnchor xmlns:cdr="http://schemas.openxmlformats.org/drawingml/2006/chartDrawing">
    <cdr:from>
      <cdr:x>0.34528</cdr:x>
      <cdr:y>0.60376</cdr:y>
    </cdr:from>
    <cdr:to>
      <cdr:x>0.3836</cdr:x>
      <cdr:y>0.65799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660650" y="26511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C</a:t>
          </a:r>
        </a:p>
      </cdr:txBody>
    </cdr:sp>
  </cdr:relSizeAnchor>
  <cdr:relSizeAnchor xmlns:cdr="http://schemas.openxmlformats.org/drawingml/2006/chartDrawing">
    <cdr:from>
      <cdr:x>0.45159</cdr:x>
      <cdr:y>0.19378</cdr:y>
    </cdr:from>
    <cdr:to>
      <cdr:x>0.48991</cdr:x>
      <cdr:y>0.24801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479792" y="850893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B</a:t>
          </a:r>
        </a:p>
      </cdr:txBody>
    </cdr:sp>
  </cdr:relSizeAnchor>
  <cdr:relSizeAnchor xmlns:cdr="http://schemas.openxmlformats.org/drawingml/2006/chartDrawing">
    <cdr:from>
      <cdr:x>0.12732</cdr:x>
      <cdr:y>0.44469</cdr:y>
    </cdr:from>
    <cdr:to>
      <cdr:x>0.18912</cdr:x>
      <cdr:y>0.52288</cdr:y>
    </cdr:to>
    <cdr:pic>
      <cdr:nvPicPr>
        <cdr:cNvPr id="23" name="chart">
          <a:extLst xmlns:a="http://schemas.openxmlformats.org/drawingml/2006/main">
            <a:ext uri="{FF2B5EF4-FFF2-40B4-BE49-F238E27FC236}">
              <a16:creationId xmlns:a16="http://schemas.microsoft.com/office/drawing/2014/main" id="{72EF6825-D2B1-431E-8F07-705F0AB1451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981076" y="1952625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0.61599</cdr:x>
      <cdr:y>0.15907</cdr:y>
    </cdr:from>
    <cdr:to>
      <cdr:x>0.67779</cdr:x>
      <cdr:y>0.23727</cdr:y>
    </cdr:to>
    <cdr:pic>
      <cdr:nvPicPr>
        <cdr:cNvPr id="25" name="chart">
          <a:extLst xmlns:a="http://schemas.openxmlformats.org/drawingml/2006/main">
            <a:ext uri="{FF2B5EF4-FFF2-40B4-BE49-F238E27FC236}">
              <a16:creationId xmlns:a16="http://schemas.microsoft.com/office/drawing/2014/main" id="{B357AC63-EF6E-4CFC-9327-591212BEED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746625" y="698500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0.58714</cdr:x>
      <cdr:y>0.62908</cdr:y>
    </cdr:from>
    <cdr:to>
      <cdr:x>0.61929</cdr:x>
      <cdr:y>0.68115</cdr:y>
    </cdr:to>
    <cdr:pic>
      <cdr:nvPicPr>
        <cdr:cNvPr id="26" name="chart">
          <a:extLst xmlns:a="http://schemas.openxmlformats.org/drawingml/2006/main">
            <a:ext uri="{FF2B5EF4-FFF2-40B4-BE49-F238E27FC236}">
              <a16:creationId xmlns:a16="http://schemas.microsoft.com/office/drawing/2014/main" id="{6C8778A3-E3B0-493F-AE62-36B56F6F1E4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524330" y="2762285"/>
          <a:ext cx="247739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0.34776</cdr:x>
      <cdr:y>0.55604</cdr:y>
    </cdr:from>
    <cdr:to>
      <cdr:x>0.3799</cdr:x>
      <cdr:y>0.60811</cdr:y>
    </cdr:to>
    <cdr:pic>
      <cdr:nvPicPr>
        <cdr:cNvPr id="28" name="chart">
          <a:extLst xmlns:a="http://schemas.openxmlformats.org/drawingml/2006/main">
            <a:ext uri="{FF2B5EF4-FFF2-40B4-BE49-F238E27FC236}">
              <a16:creationId xmlns:a16="http://schemas.microsoft.com/office/drawing/2014/main" id="{C63C832F-A80A-406B-8A3A-D9BEF0FD301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79710" y="2441589"/>
          <a:ext cx="247662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0.75278</cdr:x>
      <cdr:y>0.80477</cdr:y>
    </cdr:from>
    <cdr:to>
      <cdr:x>0.81087</cdr:x>
      <cdr:y>0.80694</cdr:y>
    </cdr:to>
    <cdr:cxnSp macro="">
      <cdr:nvCxnSpPr>
        <cdr:cNvPr id="40" name="Straight Arrow Connector 39">
          <a:extLst xmlns:a="http://schemas.openxmlformats.org/drawingml/2006/main">
            <a:ext uri="{FF2B5EF4-FFF2-40B4-BE49-F238E27FC236}">
              <a16:creationId xmlns:a16="http://schemas.microsoft.com/office/drawing/2014/main" id="{2A71F5F1-A11D-4091-91AD-05659DFA0D58}"/>
            </a:ext>
          </a:extLst>
        </cdr:cNvPr>
        <cdr:cNvCxnSpPr/>
      </cdr:nvCxnSpPr>
      <cdr:spPr>
        <a:xfrm xmlns:a="http://schemas.openxmlformats.org/drawingml/2006/main" flipH="1">
          <a:off x="5800753" y="3533757"/>
          <a:ext cx="447626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0.70622</cdr:x>
      <cdr:y>0.41504</cdr:y>
    </cdr:from>
    <cdr:to>
      <cdr:x>0.76432</cdr:x>
      <cdr:y>0.41721</cdr:y>
    </cdr:to>
    <cdr:cxnSp macro="">
      <cdr:nvCxnSpPr>
        <cdr:cNvPr id="44" name="Straight Arrow Connector 43">
          <a:extLst xmlns:a="http://schemas.openxmlformats.org/drawingml/2006/main">
            <a:ext uri="{FF2B5EF4-FFF2-40B4-BE49-F238E27FC236}">
              <a16:creationId xmlns:a16="http://schemas.microsoft.com/office/drawing/2014/main" id="{23083604-92F1-4D64-BCE5-57208D666A17}"/>
            </a:ext>
          </a:extLst>
        </cdr:cNvPr>
        <cdr:cNvCxnSpPr/>
      </cdr:nvCxnSpPr>
      <cdr:spPr>
        <a:xfrm xmlns:a="http://schemas.openxmlformats.org/drawingml/2006/main" flipH="1">
          <a:off x="5441950" y="18224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0.14504</cdr:x>
      <cdr:y>0.31092</cdr:y>
    </cdr:from>
    <cdr:to>
      <cdr:x>0.20313</cdr:x>
      <cdr:y>0.31309</cdr:y>
    </cdr:to>
    <cdr:cxnSp macro="">
      <cdr:nvCxnSpPr>
        <cdr:cNvPr id="45" name="Straight Arrow Connector 44">
          <a:extLst xmlns:a="http://schemas.openxmlformats.org/drawingml/2006/main">
            <a:ext uri="{FF2B5EF4-FFF2-40B4-BE49-F238E27FC236}">
              <a16:creationId xmlns:a16="http://schemas.microsoft.com/office/drawing/2014/main" id="{32D3A297-49F3-4173-8961-0A7B1BD14F62}"/>
            </a:ext>
          </a:extLst>
        </cdr:cNvPr>
        <cdr:cNvCxnSpPr/>
      </cdr:nvCxnSpPr>
      <cdr:spPr>
        <a:xfrm xmlns:a="http://schemas.openxmlformats.org/drawingml/2006/main" flipH="1">
          <a:off x="1117600" y="13652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0.45529</cdr:x>
      <cdr:y>0.25669</cdr:y>
    </cdr:from>
    <cdr:to>
      <cdr:x>0.51339</cdr:x>
      <cdr:y>0.25886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DB0F23E5-604F-4A98-937B-D5F2DAA51696}"/>
            </a:ext>
          </a:extLst>
        </cdr:cNvPr>
        <cdr:cNvCxnSpPr/>
      </cdr:nvCxnSpPr>
      <cdr:spPr>
        <a:xfrm xmlns:a="http://schemas.openxmlformats.org/drawingml/2006/main" flipH="1">
          <a:off x="3508358" y="1127115"/>
          <a:ext cx="447702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0.45859</cdr:x>
      <cdr:y>0.31887</cdr:y>
    </cdr:from>
    <cdr:to>
      <cdr:x>0.49852</cdr:x>
      <cdr:y>0.37153</cdr:y>
    </cdr:to>
    <cdr:pic>
      <cdr:nvPicPr>
        <cdr:cNvPr id="47" name="chart">
          <a:extLst xmlns:a="http://schemas.openxmlformats.org/drawingml/2006/main">
            <a:ext uri="{FF2B5EF4-FFF2-40B4-BE49-F238E27FC236}">
              <a16:creationId xmlns:a16="http://schemas.microsoft.com/office/drawing/2014/main" id="{1BE7FF1C-E228-4A87-9EB6-E98660F9DA2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533762" y="1400159"/>
          <a:ext cx="307690" cy="23123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0.56655</cdr:x>
      <cdr:y>0.34996</cdr:y>
    </cdr:from>
    <cdr:to>
      <cdr:x>0.60647</cdr:x>
      <cdr:y>0.40261</cdr:y>
    </cdr:to>
    <cdr:pic>
      <cdr:nvPicPr>
        <cdr:cNvPr id="48" name="chart">
          <a:extLst xmlns:a="http://schemas.openxmlformats.org/drawingml/2006/main">
            <a:ext uri="{FF2B5EF4-FFF2-40B4-BE49-F238E27FC236}">
              <a16:creationId xmlns:a16="http://schemas.microsoft.com/office/drawing/2014/main" id="{E97A1AB9-1AA8-4493-8F9F-51D6FDF30D4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4365662" y="1536690"/>
          <a:ext cx="307612" cy="2311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0.26617</cdr:x>
      <cdr:y>0.50181</cdr:y>
    </cdr:from>
    <cdr:to>
      <cdr:x>0.3061</cdr:x>
      <cdr:y>0.55446</cdr:y>
    </cdr:to>
    <cdr:pic>
      <cdr:nvPicPr>
        <cdr:cNvPr id="49" name="chart">
          <a:extLst xmlns:a="http://schemas.openxmlformats.org/drawingml/2006/main">
            <a:ext uri="{FF2B5EF4-FFF2-40B4-BE49-F238E27FC236}">
              <a16:creationId xmlns:a16="http://schemas.microsoft.com/office/drawing/2014/main" id="{3A66CB16-76E3-4C21-B623-6D46893ACA1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2051050" y="2203450"/>
          <a:ext cx="307661" cy="23119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0.73424</cdr:x>
      <cdr:y>0.74403</cdr:y>
    </cdr:from>
    <cdr:to>
      <cdr:x>0.79398</cdr:x>
      <cdr:y>0.74476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63733D2F-57FF-4865-B15A-ABE52E835D6C}"/>
            </a:ext>
          </a:extLst>
        </cdr:cNvPr>
        <cdr:cNvCxnSpPr/>
      </cdr:nvCxnSpPr>
      <cdr:spPr>
        <a:xfrm xmlns:a="http://schemas.openxmlformats.org/drawingml/2006/main">
          <a:off x="5657851" y="3267075"/>
          <a:ext cx="460374" cy="317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0.3799</cdr:x>
      <cdr:y>0.79465</cdr:y>
    </cdr:from>
    <cdr:to>
      <cdr:x>0.43964</cdr:x>
      <cdr:y>0.79537</cdr:y>
    </cdr:to>
    <cdr:cxnSp macro="">
      <cdr:nvCxnSpPr>
        <cdr:cNvPr id="33" name="Straight Arrow Connector 32">
          <a:extLst xmlns:a="http://schemas.openxmlformats.org/drawingml/2006/main">
            <a:ext uri="{FF2B5EF4-FFF2-40B4-BE49-F238E27FC236}">
              <a16:creationId xmlns:a16="http://schemas.microsoft.com/office/drawing/2014/main" id="{39F161D2-ACCC-4515-A732-4B907E289009}"/>
            </a:ext>
          </a:extLst>
        </cdr:cNvPr>
        <cdr:cNvCxnSpPr/>
      </cdr:nvCxnSpPr>
      <cdr:spPr>
        <a:xfrm xmlns:a="http://schemas.openxmlformats.org/drawingml/2006/main">
          <a:off x="2927388" y="3489336"/>
          <a:ext cx="460340" cy="316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0.22126</cdr:x>
      <cdr:y>0.81924</cdr:y>
    </cdr:from>
    <cdr:to>
      <cdr:x>0.28636</cdr:x>
      <cdr:y>0.82213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0CA35AC3-B319-4FB0-A9E0-A7CB2D566082}"/>
            </a:ext>
          </a:extLst>
        </cdr:cNvPr>
        <cdr:cNvCxnSpPr/>
      </cdr:nvCxnSpPr>
      <cdr:spPr>
        <a:xfrm xmlns:a="http://schemas.openxmlformats.org/drawingml/2006/main" flipV="1">
          <a:off x="1704976" y="3597283"/>
          <a:ext cx="501621" cy="1269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FF000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0.60816</cdr:x>
      <cdr:y>0.43818</cdr:y>
    </cdr:from>
    <cdr:to>
      <cdr:x>0.61928</cdr:x>
      <cdr:y>0.53145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067CBE08-93AF-43D2-B47C-FB0B13BB799B}"/>
            </a:ext>
          </a:extLst>
        </cdr:cNvPr>
        <cdr:cNvCxnSpPr/>
      </cdr:nvCxnSpPr>
      <cdr:spPr>
        <a:xfrm xmlns:a="http://schemas.openxmlformats.org/drawingml/2006/main" flipH="1">
          <a:off x="4686301" y="1924059"/>
          <a:ext cx="85700" cy="40956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0.52781</cdr:x>
      <cdr:y>0.53145</cdr:y>
    </cdr:from>
    <cdr:to>
      <cdr:x>0.5958</cdr:x>
      <cdr:y>0.60521</cdr:y>
    </cdr:to>
    <cdr:cxnSp macro="">
      <cdr:nvCxnSpPr>
        <cdr:cNvPr id="38" name="Straight Connector 37">
          <a:extLst xmlns:a="http://schemas.openxmlformats.org/drawingml/2006/main">
            <a:ext uri="{FF2B5EF4-FFF2-40B4-BE49-F238E27FC236}">
              <a16:creationId xmlns:a16="http://schemas.microsoft.com/office/drawing/2014/main" id="{DEA6035D-10F3-4E10-832C-051EB0EC9D88}"/>
            </a:ext>
          </a:extLst>
        </cdr:cNvPr>
        <cdr:cNvCxnSpPr/>
      </cdr:nvCxnSpPr>
      <cdr:spPr>
        <a:xfrm xmlns:a="http://schemas.openxmlformats.org/drawingml/2006/main" flipH="1" flipV="1">
          <a:off x="4067176" y="2333625"/>
          <a:ext cx="523875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0.59827</cdr:x>
      <cdr:y>0.52711</cdr:y>
    </cdr:from>
    <cdr:to>
      <cdr:x>0.64401</cdr:x>
      <cdr:y>0.60304</cdr:y>
    </cdr:to>
    <cdr:cxnSp macro="">
      <cdr:nvCxnSpPr>
        <cdr:cNvPr id="39" name="Straight Connector 38">
          <a:extLst xmlns:a="http://schemas.openxmlformats.org/drawingml/2006/main">
            <a:ext uri="{FF2B5EF4-FFF2-40B4-BE49-F238E27FC236}">
              <a16:creationId xmlns:a16="http://schemas.microsoft.com/office/drawing/2014/main" id="{8BF534AF-AE9D-4871-B553-C985BCB6A19D}"/>
            </a:ext>
          </a:extLst>
        </cdr:cNvPr>
        <cdr:cNvCxnSpPr/>
      </cdr:nvCxnSpPr>
      <cdr:spPr>
        <a:xfrm xmlns:a="http://schemas.openxmlformats.org/drawingml/2006/main" flipH="1">
          <a:off x="4610101" y="2314575"/>
          <a:ext cx="352426" cy="3333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0.26898</cdr:y>
    </cdr:from>
    <cdr:to>
      <cdr:x>0.45365</cdr:x>
      <cdr:y>0.34273</cdr:y>
    </cdr:to>
    <cdr:cxnSp macro="">
      <cdr:nvCxnSpPr>
        <cdr:cNvPr id="50" name="Straight Connector 49">
          <a:extLst xmlns:a="http://schemas.openxmlformats.org/drawingml/2006/main">
            <a:ext uri="{FF2B5EF4-FFF2-40B4-BE49-F238E27FC236}">
              <a16:creationId xmlns:a16="http://schemas.microsoft.com/office/drawing/2014/main" id="{B970FE8E-35F3-49A9-BB67-DC25609FEE9C}"/>
            </a:ext>
          </a:extLst>
        </cdr:cNvPr>
        <cdr:cNvCxnSpPr/>
      </cdr:nvCxnSpPr>
      <cdr:spPr>
        <a:xfrm xmlns:a="http://schemas.openxmlformats.org/drawingml/2006/main" flipH="1">
          <a:off x="2771776" y="1181100"/>
          <a:ext cx="723901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0.31397</cdr:x>
      <cdr:y>0.50542</cdr:y>
    </cdr:from>
    <cdr:to>
      <cdr:x>0.33622</cdr:x>
      <cdr:y>0.60304</cdr:y>
    </cdr:to>
    <cdr:cxnSp macro="">
      <cdr:nvCxnSpPr>
        <cdr:cNvPr id="51" name="Straight Connector 50">
          <a:extLst xmlns:a="http://schemas.openxmlformats.org/drawingml/2006/main">
            <a:ext uri="{FF2B5EF4-FFF2-40B4-BE49-F238E27FC236}">
              <a16:creationId xmlns:a16="http://schemas.microsoft.com/office/drawing/2014/main" id="{B52D4FDF-33D4-46CE-A952-3522FCEE7E05}"/>
            </a:ext>
          </a:extLst>
        </cdr:cNvPr>
        <cdr:cNvCxnSpPr/>
      </cdr:nvCxnSpPr>
      <cdr:spPr>
        <a:xfrm xmlns:a="http://schemas.openxmlformats.org/drawingml/2006/main">
          <a:off x="2419351" y="2219325"/>
          <a:ext cx="171450" cy="4286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0.60087</cdr:y>
    </cdr:from>
    <cdr:to>
      <cdr:x>0.33498</cdr:x>
      <cdr:y>0.78959</cdr:y>
    </cdr:to>
    <cdr:cxnSp macro="">
      <cdr:nvCxnSpPr>
        <cdr:cNvPr id="52" name="Straight Connector 51">
          <a:extLst xmlns:a="http://schemas.openxmlformats.org/drawingml/2006/main">
            <a:ext uri="{FF2B5EF4-FFF2-40B4-BE49-F238E27FC236}">
              <a16:creationId xmlns:a16="http://schemas.microsoft.com/office/drawing/2014/main" id="{4962C591-A6FE-420E-8D1D-34233FD6C8A8}"/>
            </a:ext>
          </a:extLst>
        </cdr:cNvPr>
        <cdr:cNvCxnSpPr/>
      </cdr:nvCxnSpPr>
      <cdr:spPr>
        <a:xfrm xmlns:a="http://schemas.openxmlformats.org/drawingml/2006/main" flipH="1">
          <a:off x="2238377" y="2638425"/>
          <a:ext cx="342899" cy="828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0.4314</cdr:x>
      <cdr:y>0.26898</cdr:y>
    </cdr:from>
    <cdr:to>
      <cdr:x>0.45612</cdr:x>
      <cdr:y>0.3449</cdr:y>
    </cdr:to>
    <cdr:cxnSp macro="">
      <cdr:nvCxnSpPr>
        <cdr:cNvPr id="53" name="Straight Connector 52">
          <a:extLst xmlns:a="http://schemas.openxmlformats.org/drawingml/2006/main">
            <a:ext uri="{FF2B5EF4-FFF2-40B4-BE49-F238E27FC236}">
              <a16:creationId xmlns:a16="http://schemas.microsoft.com/office/drawing/2014/main" id="{134F106F-1D94-4736-9B41-2B8EC520259A}"/>
            </a:ext>
          </a:extLst>
        </cdr:cNvPr>
        <cdr:cNvCxnSpPr/>
      </cdr:nvCxnSpPr>
      <cdr:spPr>
        <a:xfrm xmlns:a="http://schemas.openxmlformats.org/drawingml/2006/main" flipH="1">
          <a:off x="3324226" y="1181100"/>
          <a:ext cx="190501" cy="3333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0.19407</cdr:x>
      <cdr:y>0.34273</cdr:y>
    </cdr:from>
    <cdr:to>
      <cdr:x>0.19448</cdr:x>
      <cdr:y>0.45192</cdr:y>
    </cdr:to>
    <cdr:cxnSp macro="">
      <cdr:nvCxnSpPr>
        <cdr:cNvPr id="56" name="Straight Connector 55">
          <a:extLst xmlns:a="http://schemas.openxmlformats.org/drawingml/2006/main">
            <a:ext uri="{FF2B5EF4-FFF2-40B4-BE49-F238E27FC236}">
              <a16:creationId xmlns:a16="http://schemas.microsoft.com/office/drawing/2014/main" id="{E1DDCF42-6DA0-484B-A248-E119F26228B4}"/>
            </a:ext>
          </a:extLst>
        </cdr:cNvPr>
        <cdr:cNvCxnSpPr/>
      </cdr:nvCxnSpPr>
      <cdr:spPr>
        <a:xfrm xmlns:a="http://schemas.openxmlformats.org/drawingml/2006/main">
          <a:off x="1495426" y="1504950"/>
          <a:ext cx="3175" cy="4794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0.62052</cdr:x>
      <cdr:y>0.43818</cdr:y>
    </cdr:from>
    <cdr:to>
      <cdr:x>0.64277</cdr:x>
      <cdr:y>0.53145</cdr:y>
    </cdr:to>
    <cdr:cxnSp macro="">
      <cdr:nvCxnSpPr>
        <cdr:cNvPr id="58" name="Straight Connector 57">
          <a:extLst xmlns:a="http://schemas.openxmlformats.org/drawingml/2006/main">
            <a:ext uri="{FF2B5EF4-FFF2-40B4-BE49-F238E27FC236}">
              <a16:creationId xmlns:a16="http://schemas.microsoft.com/office/drawing/2014/main" id="{CEF3DF95-C1A1-434D-89A9-C1B3DFCDB2D8}"/>
            </a:ext>
          </a:extLst>
        </cdr:cNvPr>
        <cdr:cNvCxnSpPr/>
      </cdr:nvCxnSpPr>
      <cdr:spPr>
        <a:xfrm xmlns:a="http://schemas.openxmlformats.org/drawingml/2006/main">
          <a:off x="4781551" y="1924050"/>
          <a:ext cx="171450" cy="4095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0.3449</cdr:y>
    </cdr:from>
    <cdr:to>
      <cdr:x>0.36094</cdr:x>
      <cdr:y>0.38829</cdr:y>
    </cdr:to>
    <cdr:cxnSp macro="">
      <cdr:nvCxnSpPr>
        <cdr:cNvPr id="61" name="Straight Connector 60">
          <a:extLst xmlns:a="http://schemas.openxmlformats.org/drawingml/2006/main">
            <a:ext uri="{FF2B5EF4-FFF2-40B4-BE49-F238E27FC236}">
              <a16:creationId xmlns:a16="http://schemas.microsoft.com/office/drawing/2014/main" id="{F981C44E-C002-4AAA-8A1F-18A7D79FD1D6}"/>
            </a:ext>
          </a:extLst>
        </cdr:cNvPr>
        <cdr:cNvCxnSpPr/>
      </cdr:nvCxnSpPr>
      <cdr:spPr>
        <a:xfrm xmlns:a="http://schemas.openxmlformats.org/drawingml/2006/main">
          <a:off x="2771777" y="1514475"/>
          <a:ext cx="9524" cy="1905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0.19942</cdr:x>
      <cdr:y>0.33839</cdr:y>
    </cdr:from>
    <cdr:to>
      <cdr:x>0.36712</cdr:x>
      <cdr:y>0.34346</cdr:y>
    </cdr:to>
    <cdr:cxnSp macro="">
      <cdr:nvCxnSpPr>
        <cdr:cNvPr id="64" name="Straight Connector 63">
          <a:extLst xmlns:a="http://schemas.openxmlformats.org/drawingml/2006/main">
            <a:ext uri="{FF2B5EF4-FFF2-40B4-BE49-F238E27FC236}">
              <a16:creationId xmlns:a16="http://schemas.microsoft.com/office/drawing/2014/main" id="{D2BC9A8F-6CD7-4A55-9225-CB1660B71F82}"/>
            </a:ext>
          </a:extLst>
        </cdr:cNvPr>
        <cdr:cNvCxnSpPr/>
      </cdr:nvCxnSpPr>
      <cdr:spPr>
        <a:xfrm xmlns:a="http://schemas.openxmlformats.org/drawingml/2006/main" flipH="1">
          <a:off x="1536701" y="1485900"/>
          <a:ext cx="1292225" cy="222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0.64401</cdr:x>
      <cdr:y>0.52928</cdr:y>
    </cdr:from>
    <cdr:to>
      <cdr:x>0.74042</cdr:x>
      <cdr:y>0.72017</cdr:y>
    </cdr:to>
    <cdr:cxnSp macro="">
      <cdr:nvCxnSpPr>
        <cdr:cNvPr id="66" name="Straight Connector 65">
          <a:extLst xmlns:a="http://schemas.openxmlformats.org/drawingml/2006/main">
            <a:ext uri="{FF2B5EF4-FFF2-40B4-BE49-F238E27FC236}">
              <a16:creationId xmlns:a16="http://schemas.microsoft.com/office/drawing/2014/main" id="{CABAF23E-0DF4-40F5-812E-77EEAA2977A2}"/>
            </a:ext>
          </a:extLst>
        </cdr:cNvPr>
        <cdr:cNvCxnSpPr/>
      </cdr:nvCxnSpPr>
      <cdr:spPr>
        <a:xfrm xmlns:a="http://schemas.openxmlformats.org/drawingml/2006/main">
          <a:off x="4962526" y="2324100"/>
          <a:ext cx="742950" cy="8382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0.60159</cdr:y>
    </cdr:from>
    <cdr:to>
      <cdr:x>0.73795</cdr:x>
      <cdr:y>0.79176</cdr:y>
    </cdr:to>
    <cdr:cxnSp macro="">
      <cdr:nvCxnSpPr>
        <cdr:cNvPr id="69" name="Straight Connector 68">
          <a:extLst xmlns:a="http://schemas.openxmlformats.org/drawingml/2006/main">
            <a:ext uri="{FF2B5EF4-FFF2-40B4-BE49-F238E27FC236}">
              <a16:creationId xmlns:a16="http://schemas.microsoft.com/office/drawing/2014/main" id="{36B1F856-2E12-4396-826D-243EDFA6EB37}"/>
            </a:ext>
          </a:extLst>
        </cdr:cNvPr>
        <cdr:cNvCxnSpPr/>
      </cdr:nvCxnSpPr>
      <cdr:spPr>
        <a:xfrm xmlns:a="http://schemas.openxmlformats.org/drawingml/2006/main">
          <a:off x="4603751" y="2641600"/>
          <a:ext cx="1082675" cy="8350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0.64194</cdr:x>
      <cdr:y>0.53868</cdr:y>
    </cdr:from>
    <cdr:to>
      <cdr:x>0.73795</cdr:x>
      <cdr:y>0.78959</cdr:y>
    </cdr:to>
    <cdr:cxnSp macro="">
      <cdr:nvCxnSpPr>
        <cdr:cNvPr id="71" name="Straight Connector 70">
          <a:extLst xmlns:a="http://schemas.openxmlformats.org/drawingml/2006/main">
            <a:ext uri="{FF2B5EF4-FFF2-40B4-BE49-F238E27FC236}">
              <a16:creationId xmlns:a16="http://schemas.microsoft.com/office/drawing/2014/main" id="{D110A72E-1365-4B00-9B39-ECD5DD1023AE}"/>
            </a:ext>
          </a:extLst>
        </cdr:cNvPr>
        <cdr:cNvCxnSpPr/>
      </cdr:nvCxnSpPr>
      <cdr:spPr>
        <a:xfrm xmlns:a="http://schemas.openxmlformats.org/drawingml/2006/main">
          <a:off x="4946651" y="2365375"/>
          <a:ext cx="739775" cy="11017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0.25018</cdr:y>
    </cdr:from>
    <cdr:to>
      <cdr:x>0.64401</cdr:x>
      <cdr:y>0.43167</cdr:y>
    </cdr:to>
    <cdr:cxnSp macro="">
      <cdr:nvCxnSpPr>
        <cdr:cNvPr id="73" name="Straight Connector 72">
          <a:extLst xmlns:a="http://schemas.openxmlformats.org/drawingml/2006/main">
            <a:ext uri="{FF2B5EF4-FFF2-40B4-BE49-F238E27FC236}">
              <a16:creationId xmlns:a16="http://schemas.microsoft.com/office/drawing/2014/main" id="{7D186C01-C6B4-47BF-B4D8-AA8C34544958}"/>
            </a:ext>
          </a:extLst>
        </cdr:cNvPr>
        <cdr:cNvCxnSpPr/>
      </cdr:nvCxnSpPr>
      <cdr:spPr>
        <a:xfrm xmlns:a="http://schemas.openxmlformats.org/drawingml/2006/main">
          <a:off x="4956168" y="1098547"/>
          <a:ext cx="6358" cy="79692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0.41215</cdr:y>
    </cdr:from>
    <cdr:to>
      <cdr:x>0.68974</cdr:x>
      <cdr:y>0.52567</cdr:y>
    </cdr:to>
    <cdr:cxnSp macro="">
      <cdr:nvCxnSpPr>
        <cdr:cNvPr id="75" name="Straight Connector 74">
          <a:extLst xmlns:a="http://schemas.openxmlformats.org/drawingml/2006/main">
            <a:ext uri="{FF2B5EF4-FFF2-40B4-BE49-F238E27FC236}">
              <a16:creationId xmlns:a16="http://schemas.microsoft.com/office/drawing/2014/main" id="{E87A8499-2D6F-4984-9108-21C76188C5CC}"/>
            </a:ext>
          </a:extLst>
        </cdr:cNvPr>
        <cdr:cNvCxnSpPr/>
      </cdr:nvCxnSpPr>
      <cdr:spPr>
        <a:xfrm xmlns:a="http://schemas.openxmlformats.org/drawingml/2006/main" flipH="1">
          <a:off x="4956176" y="1809750"/>
          <a:ext cx="358775" cy="4984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0.63947</cdr:x>
      <cdr:y>0.41721</cdr:y>
    </cdr:from>
    <cdr:to>
      <cdr:x>0.67779</cdr:x>
      <cdr:y>0.47144</cdr:y>
    </cdr:to>
    <cdr:sp macro="" textlink="">
      <cdr:nvSpPr>
        <cdr:cNvPr id="80" name="TextBox 1"/>
        <cdr:cNvSpPr txBox="1"/>
      </cdr:nvSpPr>
      <cdr:spPr>
        <a:xfrm xmlns:a="http://schemas.openxmlformats.org/drawingml/2006/main">
          <a:off x="4927600" y="1831975"/>
          <a:ext cx="295284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</a:t>
          </a:r>
        </a:p>
      </cdr:txBody>
    </cdr:sp>
  </cdr:relSizeAnchor>
  <cdr:relSizeAnchor xmlns:cdr="http://schemas.openxmlformats.org/drawingml/2006/chartDrawing">
    <cdr:from>
      <cdr:x>0.43263</cdr:x>
      <cdr:y>0.34924</cdr:y>
    </cdr:from>
    <cdr:to>
      <cdr:x>0.52699</cdr:x>
      <cdr:y>0.53001</cdr:y>
    </cdr:to>
    <cdr:cxnSp macro="">
      <cdr:nvCxnSpPr>
        <cdr:cNvPr id="81" name="Straight Connector 80">
          <a:extLst xmlns:a="http://schemas.openxmlformats.org/drawingml/2006/main">
            <a:ext uri="{FF2B5EF4-FFF2-40B4-BE49-F238E27FC236}">
              <a16:creationId xmlns:a16="http://schemas.microsoft.com/office/drawing/2014/main" id="{94C4141D-6CAD-409B-9922-C2D146BEF825}"/>
            </a:ext>
          </a:extLst>
        </cdr:cNvPr>
        <cdr:cNvCxnSpPr/>
      </cdr:nvCxnSpPr>
      <cdr:spPr>
        <a:xfrm xmlns:a="http://schemas.openxmlformats.org/drawingml/2006/main">
          <a:off x="3333751" y="1533525"/>
          <a:ext cx="727075" cy="7937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0.52452</cdr:x>
      <cdr:y>0.43818</cdr:y>
    </cdr:from>
    <cdr:to>
      <cdr:x>0.61928</cdr:x>
      <cdr:y>0.53218</cdr:y>
    </cdr:to>
    <cdr:cxnSp macro="">
      <cdr:nvCxnSpPr>
        <cdr:cNvPr id="84" name="Straight Connector 83">
          <a:extLst xmlns:a="http://schemas.openxmlformats.org/drawingml/2006/main">
            <a:ext uri="{FF2B5EF4-FFF2-40B4-BE49-F238E27FC236}">
              <a16:creationId xmlns:a16="http://schemas.microsoft.com/office/drawing/2014/main" id="{4A54E26F-952D-49E1-BEDA-4F784E087056}"/>
            </a:ext>
          </a:extLst>
        </cdr:cNvPr>
        <cdr:cNvCxnSpPr/>
      </cdr:nvCxnSpPr>
      <cdr:spPr>
        <a:xfrm xmlns:a="http://schemas.openxmlformats.org/drawingml/2006/main" flipH="1">
          <a:off x="4041776" y="1924050"/>
          <a:ext cx="730250" cy="4127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0.34129</cdr:y>
    </cdr:from>
    <cdr:to>
      <cdr:x>0.43614</cdr:x>
      <cdr:y>0.3449</cdr:y>
    </cdr:to>
    <cdr:cxnSp macro="">
      <cdr:nvCxnSpPr>
        <cdr:cNvPr id="86" name="Straight Connector 85">
          <a:extLst xmlns:a="http://schemas.openxmlformats.org/drawingml/2006/main">
            <a:ext uri="{FF2B5EF4-FFF2-40B4-BE49-F238E27FC236}">
              <a16:creationId xmlns:a16="http://schemas.microsoft.com/office/drawing/2014/main" id="{7E558992-FDB2-472B-AFBA-924F03AD0EBC}"/>
            </a:ext>
          </a:extLst>
        </cdr:cNvPr>
        <cdr:cNvCxnSpPr>
          <a:stCxn xmlns:a="http://schemas.openxmlformats.org/drawingml/2006/main" id="18" idx="0"/>
        </cdr:cNvCxnSpPr>
      </cdr:nvCxnSpPr>
      <cdr:spPr>
        <a:xfrm xmlns:a="http://schemas.openxmlformats.org/drawingml/2006/main" flipH="1">
          <a:off x="2771776" y="1498613"/>
          <a:ext cx="588961" cy="1586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0.78742</cdr:y>
    </cdr:from>
    <cdr:to>
      <cdr:x>0.40915</cdr:x>
      <cdr:y>0.8308</cdr:y>
    </cdr:to>
    <cdr:cxnSp macro="">
      <cdr:nvCxnSpPr>
        <cdr:cNvPr id="89" name="Straight Connector 88">
          <a:extLst xmlns:a="http://schemas.openxmlformats.org/drawingml/2006/main">
            <a:ext uri="{FF2B5EF4-FFF2-40B4-BE49-F238E27FC236}">
              <a16:creationId xmlns:a16="http://schemas.microsoft.com/office/drawing/2014/main" id="{0134B4CD-13A3-4E4B-83B5-E75ED800ECB1}"/>
            </a:ext>
          </a:extLst>
        </cdr:cNvPr>
        <cdr:cNvCxnSpPr/>
      </cdr:nvCxnSpPr>
      <cdr:spPr>
        <a:xfrm xmlns:a="http://schemas.openxmlformats.org/drawingml/2006/main" flipH="1" flipV="1">
          <a:off x="2238376" y="3457575"/>
          <a:ext cx="914401" cy="1905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0.52534</cdr:x>
      <cdr:y>0.52711</cdr:y>
    </cdr:from>
    <cdr:to>
      <cdr:x>0.64401</cdr:x>
      <cdr:y>0.53145</cdr:y>
    </cdr:to>
    <cdr:cxnSp macro="">
      <cdr:nvCxnSpPr>
        <cdr:cNvPr id="96" name="Straight Connector 95">
          <a:extLst xmlns:a="http://schemas.openxmlformats.org/drawingml/2006/main">
            <a:ext uri="{FF2B5EF4-FFF2-40B4-BE49-F238E27FC236}">
              <a16:creationId xmlns:a16="http://schemas.microsoft.com/office/drawing/2014/main" id="{9042FE37-68C3-4048-80E7-5B23A5FFF781}"/>
            </a:ext>
          </a:extLst>
        </cdr:cNvPr>
        <cdr:cNvCxnSpPr/>
      </cdr:nvCxnSpPr>
      <cdr:spPr>
        <a:xfrm xmlns:a="http://schemas.openxmlformats.org/drawingml/2006/main" flipH="1" flipV="1">
          <a:off x="4048127" y="2314554"/>
          <a:ext cx="914399" cy="1907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0.58632</cdr:x>
      <cdr:y>0.47795</cdr:y>
    </cdr:from>
    <cdr:to>
      <cdr:x>0.62464</cdr:x>
      <cdr:y>0.53218</cdr:y>
    </cdr:to>
    <cdr:sp macro="" textlink="">
      <cdr:nvSpPr>
        <cdr:cNvPr id="99" name="TextBox 1"/>
        <cdr:cNvSpPr txBox="1"/>
      </cdr:nvSpPr>
      <cdr:spPr>
        <a:xfrm xmlns:a="http://schemas.openxmlformats.org/drawingml/2006/main">
          <a:off x="4518011" y="2098683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T</a:t>
          </a:r>
        </a:p>
      </cdr:txBody>
    </cdr:sp>
  </cdr:relSizeAnchor>
  <cdr:relSizeAnchor xmlns:cdr="http://schemas.openxmlformats.org/drawingml/2006/chartDrawing">
    <cdr:from>
      <cdr:x>0.19695</cdr:x>
      <cdr:y>0.37599</cdr:y>
    </cdr:from>
    <cdr:to>
      <cdr:x>0.25523</cdr:x>
      <cdr:y>0.43022</cdr:y>
    </cdr:to>
    <cdr:sp macro="" textlink="">
      <cdr:nvSpPr>
        <cdr:cNvPr id="100" name="TextBox 1"/>
        <cdr:cNvSpPr txBox="1"/>
      </cdr:nvSpPr>
      <cdr:spPr>
        <a:xfrm xmlns:a="http://schemas.openxmlformats.org/drawingml/2006/main">
          <a:off x="1814153" y="1996346"/>
          <a:ext cx="536842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r>
            <a:rPr lang="en-GB" sz="1000" i="1" baseline="0"/>
            <a:t> </a:t>
          </a:r>
          <a:endParaRPr lang="en-GB" sz="800" i="1"/>
        </a:p>
      </cdr:txBody>
    </cdr:sp>
  </cdr:relSizeAnchor>
  <cdr:relSizeAnchor xmlns:cdr="http://schemas.openxmlformats.org/drawingml/2006/chartDrawing">
    <cdr:from>
      <cdr:x>0.2309</cdr:x>
      <cdr:y>0.2914</cdr:y>
    </cdr:from>
    <cdr:to>
      <cdr:x>0.31026</cdr:x>
      <cdr:y>0.34563</cdr:y>
    </cdr:to>
    <cdr:sp macro="" textlink="">
      <cdr:nvSpPr>
        <cdr:cNvPr id="101" name="TextBox 1"/>
        <cdr:cNvSpPr txBox="1"/>
      </cdr:nvSpPr>
      <cdr:spPr>
        <a:xfrm xmlns:a="http://schemas.openxmlformats.org/drawingml/2006/main">
          <a:off x="2126879" y="1547209"/>
          <a:ext cx="731000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7 </a:t>
          </a:r>
          <a:endParaRPr lang="en-GB" sz="800" i="1"/>
        </a:p>
      </cdr:txBody>
    </cdr:sp>
  </cdr:relSizeAnchor>
  <cdr:relSizeAnchor xmlns:cdr="http://schemas.openxmlformats.org/drawingml/2006/chartDrawing">
    <cdr:from>
      <cdr:x>0.36259</cdr:x>
      <cdr:y>0.34129</cdr:y>
    </cdr:from>
    <cdr:to>
      <cdr:x>0.42311</cdr:x>
      <cdr:y>0.39552</cdr:y>
    </cdr:to>
    <cdr:sp macro="" textlink="">
      <cdr:nvSpPr>
        <cdr:cNvPr id="102" name="TextBox 1"/>
        <cdr:cNvSpPr txBox="1"/>
      </cdr:nvSpPr>
      <cdr:spPr>
        <a:xfrm xmlns:a="http://schemas.openxmlformats.org/drawingml/2006/main">
          <a:off x="3339902" y="1812104"/>
          <a:ext cx="557505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 </a:t>
          </a:r>
          <a:endParaRPr lang="en-GB" sz="800" i="1"/>
        </a:p>
      </cdr:txBody>
    </cdr:sp>
  </cdr:relSizeAnchor>
  <cdr:relSizeAnchor xmlns:cdr="http://schemas.openxmlformats.org/drawingml/2006/chartDrawing">
    <cdr:from>
      <cdr:x>0.3826</cdr:x>
      <cdr:y>0.30429</cdr:y>
    </cdr:from>
    <cdr:to>
      <cdr:x>0.43287</cdr:x>
      <cdr:y>0.35852</cdr:y>
    </cdr:to>
    <cdr:sp macro="" textlink="">
      <cdr:nvSpPr>
        <cdr:cNvPr id="103" name="TextBox 1"/>
        <cdr:cNvSpPr txBox="1"/>
      </cdr:nvSpPr>
      <cdr:spPr>
        <a:xfrm xmlns:a="http://schemas.openxmlformats.org/drawingml/2006/main">
          <a:off x="3524231" y="1615655"/>
          <a:ext cx="463049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3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0.36837</cdr:x>
      <cdr:y>0.25886</cdr:y>
    </cdr:from>
    <cdr:to>
      <cdr:x>0.44252</cdr:x>
      <cdr:y>0.31309</cdr:y>
    </cdr:to>
    <cdr:sp macro="" textlink="">
      <cdr:nvSpPr>
        <cdr:cNvPr id="104" name="TextBox 1"/>
        <cdr:cNvSpPr txBox="1"/>
      </cdr:nvSpPr>
      <cdr:spPr>
        <a:xfrm xmlns:a="http://schemas.openxmlformats.org/drawingml/2006/main">
          <a:off x="3393143" y="1374436"/>
          <a:ext cx="683014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0.17305</cdr:x>
      <cdr:y>0.1812</cdr:y>
    </cdr:from>
    <cdr:to>
      <cdr:x>0.74197</cdr:x>
      <cdr:y>0.9009</cdr:y>
    </cdr:to>
    <cdr:sp macro="" textlink="">
      <cdr:nvSpPr>
        <cdr:cNvPr id="21" name="Freeform 20"/>
        <cdr:cNvSpPr/>
      </cdr:nvSpPr>
      <cdr:spPr>
        <a:xfrm xmlns:a="http://schemas.openxmlformats.org/drawingml/2006/main">
          <a:off x="1333502" y="795640"/>
          <a:ext cx="4383938" cy="3160253"/>
        </a:xfrm>
        <a:custGeom xmlns:a="http://schemas.openxmlformats.org/drawingml/2006/main">
          <a:avLst/>
          <a:gdLst>
            <a:gd name="connsiteX0" fmla="*/ 2276483 w 4593496"/>
            <a:gd name="connsiteY0" fmla="*/ 2973981 h 3634757"/>
            <a:gd name="connsiteX1" fmla="*/ 2019308 w 4593496"/>
            <a:gd name="connsiteY1" fmla="*/ 3345456 h 3634757"/>
            <a:gd name="connsiteX2" fmla="*/ 1333508 w 4593496"/>
            <a:gd name="connsiteY2" fmla="*/ 3631206 h 3634757"/>
            <a:gd name="connsiteX3" fmla="*/ 1104908 w 4593496"/>
            <a:gd name="connsiteY3" fmla="*/ 3145431 h 3634757"/>
            <a:gd name="connsiteX4" fmla="*/ 1019183 w 4593496"/>
            <a:gd name="connsiteY4" fmla="*/ 2488206 h 3634757"/>
            <a:gd name="connsiteX5" fmla="*/ 381008 w 4593496"/>
            <a:gd name="connsiteY5" fmla="*/ 1697631 h 3634757"/>
            <a:gd name="connsiteX6" fmla="*/ 8 w 4593496"/>
            <a:gd name="connsiteY6" fmla="*/ 1430931 h 3634757"/>
            <a:gd name="connsiteX7" fmla="*/ 390533 w 4593496"/>
            <a:gd name="connsiteY7" fmla="*/ 1173756 h 3634757"/>
            <a:gd name="connsiteX8" fmla="*/ 1076333 w 4593496"/>
            <a:gd name="connsiteY8" fmla="*/ 487956 h 3634757"/>
            <a:gd name="connsiteX9" fmla="*/ 2076458 w 4593496"/>
            <a:gd name="connsiteY9" fmla="*/ 2181 h 3634757"/>
            <a:gd name="connsiteX10" fmla="*/ 2324108 w 4593496"/>
            <a:gd name="connsiteY10" fmla="*/ 678456 h 3634757"/>
            <a:gd name="connsiteX11" fmla="*/ 2371733 w 4593496"/>
            <a:gd name="connsiteY11" fmla="*/ 868956 h 3634757"/>
            <a:gd name="connsiteX12" fmla="*/ 2914658 w 4593496"/>
            <a:gd name="connsiteY12" fmla="*/ 1011831 h 3634757"/>
            <a:gd name="connsiteX13" fmla="*/ 3829058 w 4593496"/>
            <a:gd name="connsiteY13" fmla="*/ 792756 h 3634757"/>
            <a:gd name="connsiteX14" fmla="*/ 4210058 w 4593496"/>
            <a:gd name="connsiteY14" fmla="*/ 1478556 h 3634757"/>
            <a:gd name="connsiteX15" fmla="*/ 4514858 w 4593496"/>
            <a:gd name="connsiteY15" fmla="*/ 1888131 h 3634757"/>
            <a:gd name="connsiteX16" fmla="*/ 4572008 w 4593496"/>
            <a:gd name="connsiteY16" fmla="*/ 2831106 h 3634757"/>
            <a:gd name="connsiteX17" fmla="*/ 4562483 w 4593496"/>
            <a:gd name="connsiteY17" fmla="*/ 3135906 h 3634757"/>
            <a:gd name="connsiteX18" fmla="*/ 4219583 w 4593496"/>
            <a:gd name="connsiteY18" fmla="*/ 3393081 h 3634757"/>
            <a:gd name="connsiteX19" fmla="*/ 3276608 w 4593496"/>
            <a:gd name="connsiteY19" fmla="*/ 3231156 h 3634757"/>
            <a:gd name="connsiteX20" fmla="*/ 2800358 w 4593496"/>
            <a:gd name="connsiteY20" fmla="*/ 2859681 h 3634757"/>
            <a:gd name="connsiteX21" fmla="*/ 2276483 w 4593496"/>
            <a:gd name="connsiteY21" fmla="*/ 2973981 h 3634757"/>
            <a:gd name="connsiteX0" fmla="*/ 2276483 w 4593496"/>
            <a:gd name="connsiteY0" fmla="*/ 2505011 h 3165787"/>
            <a:gd name="connsiteX1" fmla="*/ 2019308 w 4593496"/>
            <a:gd name="connsiteY1" fmla="*/ 2876486 h 3165787"/>
            <a:gd name="connsiteX2" fmla="*/ 1333508 w 4593496"/>
            <a:gd name="connsiteY2" fmla="*/ 3162236 h 3165787"/>
            <a:gd name="connsiteX3" fmla="*/ 1104908 w 4593496"/>
            <a:gd name="connsiteY3" fmla="*/ 2676461 h 3165787"/>
            <a:gd name="connsiteX4" fmla="*/ 1019183 w 4593496"/>
            <a:gd name="connsiteY4" fmla="*/ 2019236 h 3165787"/>
            <a:gd name="connsiteX5" fmla="*/ 381008 w 4593496"/>
            <a:gd name="connsiteY5" fmla="*/ 1228661 h 3165787"/>
            <a:gd name="connsiteX6" fmla="*/ 8 w 4593496"/>
            <a:gd name="connsiteY6" fmla="*/ 961961 h 3165787"/>
            <a:gd name="connsiteX7" fmla="*/ 390533 w 4593496"/>
            <a:gd name="connsiteY7" fmla="*/ 704786 h 3165787"/>
            <a:gd name="connsiteX8" fmla="*/ 1076333 w 4593496"/>
            <a:gd name="connsiteY8" fmla="*/ 18986 h 3165787"/>
            <a:gd name="connsiteX9" fmla="*/ 2324108 w 4593496"/>
            <a:gd name="connsiteY9" fmla="*/ 209486 h 3165787"/>
            <a:gd name="connsiteX10" fmla="*/ 2371733 w 4593496"/>
            <a:gd name="connsiteY10" fmla="*/ 399986 h 3165787"/>
            <a:gd name="connsiteX11" fmla="*/ 2914658 w 4593496"/>
            <a:gd name="connsiteY11" fmla="*/ 542861 h 3165787"/>
            <a:gd name="connsiteX12" fmla="*/ 3829058 w 4593496"/>
            <a:gd name="connsiteY12" fmla="*/ 323786 h 3165787"/>
            <a:gd name="connsiteX13" fmla="*/ 4210058 w 4593496"/>
            <a:gd name="connsiteY13" fmla="*/ 1009586 h 3165787"/>
            <a:gd name="connsiteX14" fmla="*/ 4514858 w 4593496"/>
            <a:gd name="connsiteY14" fmla="*/ 1419161 h 3165787"/>
            <a:gd name="connsiteX15" fmla="*/ 4572008 w 4593496"/>
            <a:gd name="connsiteY15" fmla="*/ 2362136 h 3165787"/>
            <a:gd name="connsiteX16" fmla="*/ 4562483 w 4593496"/>
            <a:gd name="connsiteY16" fmla="*/ 2666936 h 3165787"/>
            <a:gd name="connsiteX17" fmla="*/ 4219583 w 4593496"/>
            <a:gd name="connsiteY17" fmla="*/ 2924111 h 3165787"/>
            <a:gd name="connsiteX18" fmla="*/ 3276608 w 4593496"/>
            <a:gd name="connsiteY18" fmla="*/ 2762186 h 3165787"/>
            <a:gd name="connsiteX19" fmla="*/ 2800358 w 4593496"/>
            <a:gd name="connsiteY19" fmla="*/ 2390711 h 3165787"/>
            <a:gd name="connsiteX20" fmla="*/ 2276483 w 4593496"/>
            <a:gd name="connsiteY20" fmla="*/ 2505011 h 3165787"/>
            <a:gd name="connsiteX0" fmla="*/ 2276483 w 4593496"/>
            <a:gd name="connsiteY0" fmla="*/ 2491110 h 3151886"/>
            <a:gd name="connsiteX1" fmla="*/ 2019308 w 4593496"/>
            <a:gd name="connsiteY1" fmla="*/ 2862585 h 3151886"/>
            <a:gd name="connsiteX2" fmla="*/ 1333508 w 4593496"/>
            <a:gd name="connsiteY2" fmla="*/ 3148335 h 3151886"/>
            <a:gd name="connsiteX3" fmla="*/ 1104908 w 4593496"/>
            <a:gd name="connsiteY3" fmla="*/ 2662560 h 3151886"/>
            <a:gd name="connsiteX4" fmla="*/ 1019183 w 4593496"/>
            <a:gd name="connsiteY4" fmla="*/ 2005335 h 3151886"/>
            <a:gd name="connsiteX5" fmla="*/ 381008 w 4593496"/>
            <a:gd name="connsiteY5" fmla="*/ 1214760 h 3151886"/>
            <a:gd name="connsiteX6" fmla="*/ 8 w 4593496"/>
            <a:gd name="connsiteY6" fmla="*/ 948060 h 3151886"/>
            <a:gd name="connsiteX7" fmla="*/ 390533 w 4593496"/>
            <a:gd name="connsiteY7" fmla="*/ 690885 h 3151886"/>
            <a:gd name="connsiteX8" fmla="*/ 1076333 w 4593496"/>
            <a:gd name="connsiteY8" fmla="*/ 5085 h 3151886"/>
            <a:gd name="connsiteX9" fmla="*/ 2371733 w 4593496"/>
            <a:gd name="connsiteY9" fmla="*/ 386085 h 3151886"/>
            <a:gd name="connsiteX10" fmla="*/ 2914658 w 4593496"/>
            <a:gd name="connsiteY10" fmla="*/ 528960 h 3151886"/>
            <a:gd name="connsiteX11" fmla="*/ 3829058 w 4593496"/>
            <a:gd name="connsiteY11" fmla="*/ 309885 h 3151886"/>
            <a:gd name="connsiteX12" fmla="*/ 4210058 w 4593496"/>
            <a:gd name="connsiteY12" fmla="*/ 995685 h 3151886"/>
            <a:gd name="connsiteX13" fmla="*/ 4514858 w 4593496"/>
            <a:gd name="connsiteY13" fmla="*/ 1405260 h 3151886"/>
            <a:gd name="connsiteX14" fmla="*/ 4572008 w 4593496"/>
            <a:gd name="connsiteY14" fmla="*/ 2348235 h 3151886"/>
            <a:gd name="connsiteX15" fmla="*/ 4562483 w 4593496"/>
            <a:gd name="connsiteY15" fmla="*/ 2653035 h 3151886"/>
            <a:gd name="connsiteX16" fmla="*/ 4219583 w 4593496"/>
            <a:gd name="connsiteY16" fmla="*/ 2910210 h 3151886"/>
            <a:gd name="connsiteX17" fmla="*/ 3276608 w 4593496"/>
            <a:gd name="connsiteY17" fmla="*/ 2748285 h 3151886"/>
            <a:gd name="connsiteX18" fmla="*/ 2800358 w 4593496"/>
            <a:gd name="connsiteY18" fmla="*/ 2376810 h 3151886"/>
            <a:gd name="connsiteX19" fmla="*/ 2276483 w 4593496"/>
            <a:gd name="connsiteY19" fmla="*/ 2491110 h 3151886"/>
            <a:gd name="connsiteX0" fmla="*/ 1973488 w 4290501"/>
            <a:gd name="connsiteY0" fmla="*/ 2491110 h 3151886"/>
            <a:gd name="connsiteX1" fmla="*/ 1716313 w 4290501"/>
            <a:gd name="connsiteY1" fmla="*/ 2862585 h 3151886"/>
            <a:gd name="connsiteX2" fmla="*/ 1030513 w 4290501"/>
            <a:gd name="connsiteY2" fmla="*/ 3148335 h 3151886"/>
            <a:gd name="connsiteX3" fmla="*/ 801913 w 4290501"/>
            <a:gd name="connsiteY3" fmla="*/ 2662560 h 3151886"/>
            <a:gd name="connsiteX4" fmla="*/ 716188 w 4290501"/>
            <a:gd name="connsiteY4" fmla="*/ 2005335 h 3151886"/>
            <a:gd name="connsiteX5" fmla="*/ 78013 w 4290501"/>
            <a:gd name="connsiteY5" fmla="*/ 1214760 h 3151886"/>
            <a:gd name="connsiteX6" fmla="*/ 87538 w 4290501"/>
            <a:gd name="connsiteY6" fmla="*/ 690885 h 3151886"/>
            <a:gd name="connsiteX7" fmla="*/ 773338 w 4290501"/>
            <a:gd name="connsiteY7" fmla="*/ 5085 h 3151886"/>
            <a:gd name="connsiteX8" fmla="*/ 2068738 w 4290501"/>
            <a:gd name="connsiteY8" fmla="*/ 386085 h 3151886"/>
            <a:gd name="connsiteX9" fmla="*/ 2611663 w 4290501"/>
            <a:gd name="connsiteY9" fmla="*/ 528960 h 3151886"/>
            <a:gd name="connsiteX10" fmla="*/ 3526063 w 4290501"/>
            <a:gd name="connsiteY10" fmla="*/ 309885 h 3151886"/>
            <a:gd name="connsiteX11" fmla="*/ 3907063 w 4290501"/>
            <a:gd name="connsiteY11" fmla="*/ 995685 h 3151886"/>
            <a:gd name="connsiteX12" fmla="*/ 4211863 w 4290501"/>
            <a:gd name="connsiteY12" fmla="*/ 1405260 h 3151886"/>
            <a:gd name="connsiteX13" fmla="*/ 4269013 w 4290501"/>
            <a:gd name="connsiteY13" fmla="*/ 2348235 h 3151886"/>
            <a:gd name="connsiteX14" fmla="*/ 4259488 w 4290501"/>
            <a:gd name="connsiteY14" fmla="*/ 2653035 h 3151886"/>
            <a:gd name="connsiteX15" fmla="*/ 3916588 w 4290501"/>
            <a:gd name="connsiteY15" fmla="*/ 2910210 h 3151886"/>
            <a:gd name="connsiteX16" fmla="*/ 2973613 w 4290501"/>
            <a:gd name="connsiteY16" fmla="*/ 2748285 h 3151886"/>
            <a:gd name="connsiteX17" fmla="*/ 2497363 w 4290501"/>
            <a:gd name="connsiteY17" fmla="*/ 2376810 h 3151886"/>
            <a:gd name="connsiteX18" fmla="*/ 1973488 w 4290501"/>
            <a:gd name="connsiteY18" fmla="*/ 2491110 h 3151886"/>
            <a:gd name="connsiteX0" fmla="*/ 2497363 w 4290501"/>
            <a:gd name="connsiteY0" fmla="*/ 2376810 h 3152186"/>
            <a:gd name="connsiteX1" fmla="*/ 1716313 w 4290501"/>
            <a:gd name="connsiteY1" fmla="*/ 2862585 h 3152186"/>
            <a:gd name="connsiteX2" fmla="*/ 1030513 w 4290501"/>
            <a:gd name="connsiteY2" fmla="*/ 3148335 h 3152186"/>
            <a:gd name="connsiteX3" fmla="*/ 801913 w 4290501"/>
            <a:gd name="connsiteY3" fmla="*/ 2662560 h 3152186"/>
            <a:gd name="connsiteX4" fmla="*/ 716188 w 4290501"/>
            <a:gd name="connsiteY4" fmla="*/ 2005335 h 3152186"/>
            <a:gd name="connsiteX5" fmla="*/ 78013 w 4290501"/>
            <a:gd name="connsiteY5" fmla="*/ 1214760 h 3152186"/>
            <a:gd name="connsiteX6" fmla="*/ 87538 w 4290501"/>
            <a:gd name="connsiteY6" fmla="*/ 690885 h 3152186"/>
            <a:gd name="connsiteX7" fmla="*/ 773338 w 4290501"/>
            <a:gd name="connsiteY7" fmla="*/ 5085 h 3152186"/>
            <a:gd name="connsiteX8" fmla="*/ 2068738 w 4290501"/>
            <a:gd name="connsiteY8" fmla="*/ 386085 h 3152186"/>
            <a:gd name="connsiteX9" fmla="*/ 2611663 w 4290501"/>
            <a:gd name="connsiteY9" fmla="*/ 528960 h 3152186"/>
            <a:gd name="connsiteX10" fmla="*/ 3526063 w 4290501"/>
            <a:gd name="connsiteY10" fmla="*/ 309885 h 3152186"/>
            <a:gd name="connsiteX11" fmla="*/ 3907063 w 4290501"/>
            <a:gd name="connsiteY11" fmla="*/ 995685 h 3152186"/>
            <a:gd name="connsiteX12" fmla="*/ 4211863 w 4290501"/>
            <a:gd name="connsiteY12" fmla="*/ 1405260 h 3152186"/>
            <a:gd name="connsiteX13" fmla="*/ 4269013 w 4290501"/>
            <a:gd name="connsiteY13" fmla="*/ 2348235 h 3152186"/>
            <a:gd name="connsiteX14" fmla="*/ 4259488 w 4290501"/>
            <a:gd name="connsiteY14" fmla="*/ 2653035 h 3152186"/>
            <a:gd name="connsiteX15" fmla="*/ 3916588 w 4290501"/>
            <a:gd name="connsiteY15" fmla="*/ 2910210 h 3152186"/>
            <a:gd name="connsiteX16" fmla="*/ 2973613 w 4290501"/>
            <a:gd name="connsiteY16" fmla="*/ 2748285 h 3152186"/>
            <a:gd name="connsiteX17" fmla="*/ 2497363 w 4290501"/>
            <a:gd name="connsiteY17" fmla="*/ 2376810 h 3152186"/>
            <a:gd name="connsiteX0" fmla="*/ 2973613 w 4290501"/>
            <a:gd name="connsiteY0" fmla="*/ 2748285 h 3151353"/>
            <a:gd name="connsiteX1" fmla="*/ 1716313 w 4290501"/>
            <a:gd name="connsiteY1" fmla="*/ 2862585 h 3151353"/>
            <a:gd name="connsiteX2" fmla="*/ 1030513 w 4290501"/>
            <a:gd name="connsiteY2" fmla="*/ 3148335 h 3151353"/>
            <a:gd name="connsiteX3" fmla="*/ 801913 w 4290501"/>
            <a:gd name="connsiteY3" fmla="*/ 2662560 h 3151353"/>
            <a:gd name="connsiteX4" fmla="*/ 716188 w 4290501"/>
            <a:gd name="connsiteY4" fmla="*/ 2005335 h 3151353"/>
            <a:gd name="connsiteX5" fmla="*/ 78013 w 4290501"/>
            <a:gd name="connsiteY5" fmla="*/ 1214760 h 3151353"/>
            <a:gd name="connsiteX6" fmla="*/ 87538 w 4290501"/>
            <a:gd name="connsiteY6" fmla="*/ 690885 h 3151353"/>
            <a:gd name="connsiteX7" fmla="*/ 773338 w 4290501"/>
            <a:gd name="connsiteY7" fmla="*/ 5085 h 3151353"/>
            <a:gd name="connsiteX8" fmla="*/ 2068738 w 4290501"/>
            <a:gd name="connsiteY8" fmla="*/ 386085 h 3151353"/>
            <a:gd name="connsiteX9" fmla="*/ 2611663 w 4290501"/>
            <a:gd name="connsiteY9" fmla="*/ 528960 h 3151353"/>
            <a:gd name="connsiteX10" fmla="*/ 3526063 w 4290501"/>
            <a:gd name="connsiteY10" fmla="*/ 309885 h 3151353"/>
            <a:gd name="connsiteX11" fmla="*/ 3907063 w 4290501"/>
            <a:gd name="connsiteY11" fmla="*/ 995685 h 3151353"/>
            <a:gd name="connsiteX12" fmla="*/ 4211863 w 4290501"/>
            <a:gd name="connsiteY12" fmla="*/ 1405260 h 3151353"/>
            <a:gd name="connsiteX13" fmla="*/ 4269013 w 4290501"/>
            <a:gd name="connsiteY13" fmla="*/ 2348235 h 3151353"/>
            <a:gd name="connsiteX14" fmla="*/ 4259488 w 4290501"/>
            <a:gd name="connsiteY14" fmla="*/ 2653035 h 3151353"/>
            <a:gd name="connsiteX15" fmla="*/ 3916588 w 4290501"/>
            <a:gd name="connsiteY15" fmla="*/ 2910210 h 3151353"/>
            <a:gd name="connsiteX16" fmla="*/ 2973613 w 4290501"/>
            <a:gd name="connsiteY16" fmla="*/ 2748285 h 3151353"/>
            <a:gd name="connsiteX0" fmla="*/ 2934765 w 4251653"/>
            <a:gd name="connsiteY0" fmla="*/ 2748285 h 3151353"/>
            <a:gd name="connsiteX1" fmla="*/ 1677465 w 4251653"/>
            <a:gd name="connsiteY1" fmla="*/ 2862585 h 3151353"/>
            <a:gd name="connsiteX2" fmla="*/ 991665 w 4251653"/>
            <a:gd name="connsiteY2" fmla="*/ 3148335 h 3151353"/>
            <a:gd name="connsiteX3" fmla="*/ 763065 w 4251653"/>
            <a:gd name="connsiteY3" fmla="*/ 2662560 h 3151353"/>
            <a:gd name="connsiteX4" fmla="*/ 677340 w 4251653"/>
            <a:gd name="connsiteY4" fmla="*/ 2005335 h 3151353"/>
            <a:gd name="connsiteX5" fmla="*/ 124890 w 4251653"/>
            <a:gd name="connsiteY5" fmla="*/ 1567185 h 3151353"/>
            <a:gd name="connsiteX6" fmla="*/ 48690 w 4251653"/>
            <a:gd name="connsiteY6" fmla="*/ 690885 h 3151353"/>
            <a:gd name="connsiteX7" fmla="*/ 734490 w 4251653"/>
            <a:gd name="connsiteY7" fmla="*/ 5085 h 3151353"/>
            <a:gd name="connsiteX8" fmla="*/ 2029890 w 4251653"/>
            <a:gd name="connsiteY8" fmla="*/ 386085 h 3151353"/>
            <a:gd name="connsiteX9" fmla="*/ 2572815 w 4251653"/>
            <a:gd name="connsiteY9" fmla="*/ 528960 h 3151353"/>
            <a:gd name="connsiteX10" fmla="*/ 3487215 w 4251653"/>
            <a:gd name="connsiteY10" fmla="*/ 309885 h 3151353"/>
            <a:gd name="connsiteX11" fmla="*/ 3868215 w 4251653"/>
            <a:gd name="connsiteY11" fmla="*/ 995685 h 3151353"/>
            <a:gd name="connsiteX12" fmla="*/ 4173015 w 4251653"/>
            <a:gd name="connsiteY12" fmla="*/ 1405260 h 3151353"/>
            <a:gd name="connsiteX13" fmla="*/ 4230165 w 4251653"/>
            <a:gd name="connsiteY13" fmla="*/ 2348235 h 3151353"/>
            <a:gd name="connsiteX14" fmla="*/ 4220640 w 4251653"/>
            <a:gd name="connsiteY14" fmla="*/ 2653035 h 3151353"/>
            <a:gd name="connsiteX15" fmla="*/ 3877740 w 4251653"/>
            <a:gd name="connsiteY15" fmla="*/ 2910210 h 3151353"/>
            <a:gd name="connsiteX16" fmla="*/ 2934765 w 4251653"/>
            <a:gd name="connsiteY16" fmla="*/ 2748285 h 3151353"/>
            <a:gd name="connsiteX0" fmla="*/ 2919770 w 4236658"/>
            <a:gd name="connsiteY0" fmla="*/ 2748285 h 3151353"/>
            <a:gd name="connsiteX1" fmla="*/ 1662470 w 4236658"/>
            <a:gd name="connsiteY1" fmla="*/ 2862585 h 3151353"/>
            <a:gd name="connsiteX2" fmla="*/ 976670 w 4236658"/>
            <a:gd name="connsiteY2" fmla="*/ 3148335 h 3151353"/>
            <a:gd name="connsiteX3" fmla="*/ 748070 w 4236658"/>
            <a:gd name="connsiteY3" fmla="*/ 2662560 h 3151353"/>
            <a:gd name="connsiteX4" fmla="*/ 662345 w 4236658"/>
            <a:gd name="connsiteY4" fmla="*/ 2005335 h 3151353"/>
            <a:gd name="connsiteX5" fmla="*/ 109895 w 4236658"/>
            <a:gd name="connsiteY5" fmla="*/ 1567185 h 3151353"/>
            <a:gd name="connsiteX6" fmla="*/ 33695 w 4236658"/>
            <a:gd name="connsiteY6" fmla="*/ 690885 h 3151353"/>
            <a:gd name="connsiteX7" fmla="*/ 719495 w 4236658"/>
            <a:gd name="connsiteY7" fmla="*/ 5085 h 3151353"/>
            <a:gd name="connsiteX8" fmla="*/ 2014895 w 4236658"/>
            <a:gd name="connsiteY8" fmla="*/ 386085 h 3151353"/>
            <a:gd name="connsiteX9" fmla="*/ 2557820 w 4236658"/>
            <a:gd name="connsiteY9" fmla="*/ 528960 h 3151353"/>
            <a:gd name="connsiteX10" fmla="*/ 3472220 w 4236658"/>
            <a:gd name="connsiteY10" fmla="*/ 309885 h 3151353"/>
            <a:gd name="connsiteX11" fmla="*/ 3853220 w 4236658"/>
            <a:gd name="connsiteY11" fmla="*/ 995685 h 3151353"/>
            <a:gd name="connsiteX12" fmla="*/ 4158020 w 4236658"/>
            <a:gd name="connsiteY12" fmla="*/ 1405260 h 3151353"/>
            <a:gd name="connsiteX13" fmla="*/ 4215170 w 4236658"/>
            <a:gd name="connsiteY13" fmla="*/ 2348235 h 3151353"/>
            <a:gd name="connsiteX14" fmla="*/ 4205645 w 4236658"/>
            <a:gd name="connsiteY14" fmla="*/ 2653035 h 3151353"/>
            <a:gd name="connsiteX15" fmla="*/ 3862745 w 4236658"/>
            <a:gd name="connsiteY15" fmla="*/ 2910210 h 3151353"/>
            <a:gd name="connsiteX16" fmla="*/ 2919770 w 4236658"/>
            <a:gd name="connsiteY16" fmla="*/ 2748285 h 3151353"/>
            <a:gd name="connsiteX0" fmla="*/ 3237602 w 4554490"/>
            <a:gd name="connsiteY0" fmla="*/ 2751714 h 3154782"/>
            <a:gd name="connsiteX1" fmla="*/ 1980302 w 4554490"/>
            <a:gd name="connsiteY1" fmla="*/ 2866014 h 3154782"/>
            <a:gd name="connsiteX2" fmla="*/ 1294502 w 4554490"/>
            <a:gd name="connsiteY2" fmla="*/ 3151764 h 3154782"/>
            <a:gd name="connsiteX3" fmla="*/ 1065902 w 4554490"/>
            <a:gd name="connsiteY3" fmla="*/ 2665989 h 3154782"/>
            <a:gd name="connsiteX4" fmla="*/ 980177 w 4554490"/>
            <a:gd name="connsiteY4" fmla="*/ 2008764 h 3154782"/>
            <a:gd name="connsiteX5" fmla="*/ 427727 w 4554490"/>
            <a:gd name="connsiteY5" fmla="*/ 1570614 h 3154782"/>
            <a:gd name="connsiteX6" fmla="*/ 18152 w 4554490"/>
            <a:gd name="connsiteY6" fmla="*/ 799089 h 3154782"/>
            <a:gd name="connsiteX7" fmla="*/ 1037327 w 4554490"/>
            <a:gd name="connsiteY7" fmla="*/ 8514 h 3154782"/>
            <a:gd name="connsiteX8" fmla="*/ 2332727 w 4554490"/>
            <a:gd name="connsiteY8" fmla="*/ 389514 h 3154782"/>
            <a:gd name="connsiteX9" fmla="*/ 2875652 w 4554490"/>
            <a:gd name="connsiteY9" fmla="*/ 532389 h 3154782"/>
            <a:gd name="connsiteX10" fmla="*/ 3790052 w 4554490"/>
            <a:gd name="connsiteY10" fmla="*/ 313314 h 3154782"/>
            <a:gd name="connsiteX11" fmla="*/ 4171052 w 4554490"/>
            <a:gd name="connsiteY11" fmla="*/ 999114 h 3154782"/>
            <a:gd name="connsiteX12" fmla="*/ 4475852 w 4554490"/>
            <a:gd name="connsiteY12" fmla="*/ 1408689 h 3154782"/>
            <a:gd name="connsiteX13" fmla="*/ 4533002 w 4554490"/>
            <a:gd name="connsiteY13" fmla="*/ 2351664 h 3154782"/>
            <a:gd name="connsiteX14" fmla="*/ 4523477 w 4554490"/>
            <a:gd name="connsiteY14" fmla="*/ 2656464 h 3154782"/>
            <a:gd name="connsiteX15" fmla="*/ 4180577 w 4554490"/>
            <a:gd name="connsiteY15" fmla="*/ 2913639 h 3154782"/>
            <a:gd name="connsiteX16" fmla="*/ 3237602 w 4554490"/>
            <a:gd name="connsiteY16" fmla="*/ 2751714 h 3154782"/>
            <a:gd name="connsiteX0" fmla="*/ 3241686 w 4558574"/>
            <a:gd name="connsiteY0" fmla="*/ 2751714 h 3154782"/>
            <a:gd name="connsiteX1" fmla="*/ 1984386 w 4558574"/>
            <a:gd name="connsiteY1" fmla="*/ 2866014 h 3154782"/>
            <a:gd name="connsiteX2" fmla="*/ 1298586 w 4558574"/>
            <a:gd name="connsiteY2" fmla="*/ 3151764 h 3154782"/>
            <a:gd name="connsiteX3" fmla="*/ 1069986 w 4558574"/>
            <a:gd name="connsiteY3" fmla="*/ 2665989 h 3154782"/>
            <a:gd name="connsiteX4" fmla="*/ 984261 w 4558574"/>
            <a:gd name="connsiteY4" fmla="*/ 2008764 h 3154782"/>
            <a:gd name="connsiteX5" fmla="*/ 431811 w 4558574"/>
            <a:gd name="connsiteY5" fmla="*/ 1570614 h 3154782"/>
            <a:gd name="connsiteX6" fmla="*/ 346085 w 4558574"/>
            <a:gd name="connsiteY6" fmla="*/ 1208664 h 3154782"/>
            <a:gd name="connsiteX7" fmla="*/ 22236 w 4558574"/>
            <a:gd name="connsiteY7" fmla="*/ 799089 h 3154782"/>
            <a:gd name="connsiteX8" fmla="*/ 1041411 w 4558574"/>
            <a:gd name="connsiteY8" fmla="*/ 8514 h 3154782"/>
            <a:gd name="connsiteX9" fmla="*/ 2336811 w 4558574"/>
            <a:gd name="connsiteY9" fmla="*/ 389514 h 3154782"/>
            <a:gd name="connsiteX10" fmla="*/ 2879736 w 4558574"/>
            <a:gd name="connsiteY10" fmla="*/ 532389 h 3154782"/>
            <a:gd name="connsiteX11" fmla="*/ 3794136 w 4558574"/>
            <a:gd name="connsiteY11" fmla="*/ 313314 h 3154782"/>
            <a:gd name="connsiteX12" fmla="*/ 4175136 w 4558574"/>
            <a:gd name="connsiteY12" fmla="*/ 999114 h 3154782"/>
            <a:gd name="connsiteX13" fmla="*/ 4479936 w 4558574"/>
            <a:gd name="connsiteY13" fmla="*/ 1408689 h 3154782"/>
            <a:gd name="connsiteX14" fmla="*/ 4537086 w 4558574"/>
            <a:gd name="connsiteY14" fmla="*/ 2351664 h 3154782"/>
            <a:gd name="connsiteX15" fmla="*/ 4527561 w 4558574"/>
            <a:gd name="connsiteY15" fmla="*/ 2656464 h 3154782"/>
            <a:gd name="connsiteX16" fmla="*/ 4184661 w 4558574"/>
            <a:gd name="connsiteY16" fmla="*/ 2913639 h 3154782"/>
            <a:gd name="connsiteX17" fmla="*/ 3241686 w 4558574"/>
            <a:gd name="connsiteY17" fmla="*/ 2751714 h 3154782"/>
            <a:gd name="connsiteX0" fmla="*/ 346085 w 4558574"/>
            <a:gd name="connsiteY0" fmla="*/ 1208664 h 3154782"/>
            <a:gd name="connsiteX1" fmla="*/ 22236 w 4558574"/>
            <a:gd name="connsiteY1" fmla="*/ 799089 h 3154782"/>
            <a:gd name="connsiteX2" fmla="*/ 1041411 w 4558574"/>
            <a:gd name="connsiteY2" fmla="*/ 8514 h 3154782"/>
            <a:gd name="connsiteX3" fmla="*/ 2336811 w 4558574"/>
            <a:gd name="connsiteY3" fmla="*/ 389514 h 3154782"/>
            <a:gd name="connsiteX4" fmla="*/ 2879736 w 4558574"/>
            <a:gd name="connsiteY4" fmla="*/ 532389 h 3154782"/>
            <a:gd name="connsiteX5" fmla="*/ 3794136 w 4558574"/>
            <a:gd name="connsiteY5" fmla="*/ 313314 h 3154782"/>
            <a:gd name="connsiteX6" fmla="*/ 4175136 w 4558574"/>
            <a:gd name="connsiteY6" fmla="*/ 999114 h 3154782"/>
            <a:gd name="connsiteX7" fmla="*/ 4479936 w 4558574"/>
            <a:gd name="connsiteY7" fmla="*/ 1408689 h 3154782"/>
            <a:gd name="connsiteX8" fmla="*/ 4537086 w 4558574"/>
            <a:gd name="connsiteY8" fmla="*/ 2351664 h 3154782"/>
            <a:gd name="connsiteX9" fmla="*/ 4527561 w 4558574"/>
            <a:gd name="connsiteY9" fmla="*/ 2656464 h 3154782"/>
            <a:gd name="connsiteX10" fmla="*/ 4184661 w 4558574"/>
            <a:gd name="connsiteY10" fmla="*/ 2913639 h 3154782"/>
            <a:gd name="connsiteX11" fmla="*/ 3241686 w 4558574"/>
            <a:gd name="connsiteY11" fmla="*/ 2751714 h 3154782"/>
            <a:gd name="connsiteX12" fmla="*/ 1984386 w 4558574"/>
            <a:gd name="connsiteY12" fmla="*/ 2866014 h 3154782"/>
            <a:gd name="connsiteX13" fmla="*/ 1298586 w 4558574"/>
            <a:gd name="connsiteY13" fmla="*/ 3151764 h 3154782"/>
            <a:gd name="connsiteX14" fmla="*/ 1069986 w 4558574"/>
            <a:gd name="connsiteY14" fmla="*/ 2665989 h 3154782"/>
            <a:gd name="connsiteX15" fmla="*/ 984261 w 4558574"/>
            <a:gd name="connsiteY15" fmla="*/ 2008764 h 3154782"/>
            <a:gd name="connsiteX16" fmla="*/ 523251 w 4558574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501015 w 4536338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405765 w 4536338"/>
            <a:gd name="connsiteY16" fmla="*/ 1662054 h 3154782"/>
            <a:gd name="connsiteX0" fmla="*/ 171449 w 4383938"/>
            <a:gd name="connsiteY0" fmla="*/ 1215882 h 3162000"/>
            <a:gd name="connsiteX1" fmla="*/ 0 w 4383938"/>
            <a:gd name="connsiteY1" fmla="*/ 987282 h 3162000"/>
            <a:gd name="connsiteX2" fmla="*/ 866775 w 4383938"/>
            <a:gd name="connsiteY2" fmla="*/ 15732 h 3162000"/>
            <a:gd name="connsiteX3" fmla="*/ 2162175 w 4383938"/>
            <a:gd name="connsiteY3" fmla="*/ 396732 h 3162000"/>
            <a:gd name="connsiteX4" fmla="*/ 2705100 w 4383938"/>
            <a:gd name="connsiteY4" fmla="*/ 539607 h 3162000"/>
            <a:gd name="connsiteX5" fmla="*/ 3619500 w 4383938"/>
            <a:gd name="connsiteY5" fmla="*/ 320532 h 3162000"/>
            <a:gd name="connsiteX6" fmla="*/ 4000500 w 4383938"/>
            <a:gd name="connsiteY6" fmla="*/ 1006332 h 3162000"/>
            <a:gd name="connsiteX7" fmla="*/ 4305300 w 4383938"/>
            <a:gd name="connsiteY7" fmla="*/ 1415907 h 3162000"/>
            <a:gd name="connsiteX8" fmla="*/ 4362450 w 4383938"/>
            <a:gd name="connsiteY8" fmla="*/ 2358882 h 3162000"/>
            <a:gd name="connsiteX9" fmla="*/ 4352925 w 4383938"/>
            <a:gd name="connsiteY9" fmla="*/ 2663682 h 3162000"/>
            <a:gd name="connsiteX10" fmla="*/ 4010025 w 4383938"/>
            <a:gd name="connsiteY10" fmla="*/ 2920857 h 3162000"/>
            <a:gd name="connsiteX11" fmla="*/ 3067050 w 4383938"/>
            <a:gd name="connsiteY11" fmla="*/ 2758932 h 3162000"/>
            <a:gd name="connsiteX12" fmla="*/ 1809750 w 4383938"/>
            <a:gd name="connsiteY12" fmla="*/ 2873232 h 3162000"/>
            <a:gd name="connsiteX13" fmla="*/ 1123950 w 4383938"/>
            <a:gd name="connsiteY13" fmla="*/ 3158982 h 3162000"/>
            <a:gd name="connsiteX14" fmla="*/ 895350 w 4383938"/>
            <a:gd name="connsiteY14" fmla="*/ 2673207 h 3162000"/>
            <a:gd name="connsiteX15" fmla="*/ 809625 w 4383938"/>
            <a:gd name="connsiteY15" fmla="*/ 2015982 h 3162000"/>
            <a:gd name="connsiteX16" fmla="*/ 253365 w 4383938"/>
            <a:gd name="connsiteY16" fmla="*/ 1669272 h 3162000"/>
            <a:gd name="connsiteX0" fmla="*/ 171449 w 4383938"/>
            <a:gd name="connsiteY0" fmla="*/ 1215580 h 3161698"/>
            <a:gd name="connsiteX1" fmla="*/ 0 w 4383938"/>
            <a:gd name="connsiteY1" fmla="*/ 986980 h 3161698"/>
            <a:gd name="connsiteX2" fmla="*/ 866775 w 4383938"/>
            <a:gd name="connsiteY2" fmla="*/ 15430 h 3161698"/>
            <a:gd name="connsiteX3" fmla="*/ 2162175 w 4383938"/>
            <a:gd name="connsiteY3" fmla="*/ 396430 h 3161698"/>
            <a:gd name="connsiteX4" fmla="*/ 3238500 w 4383938"/>
            <a:gd name="connsiteY4" fmla="*/ 482155 h 3161698"/>
            <a:gd name="connsiteX5" fmla="*/ 3619500 w 4383938"/>
            <a:gd name="connsiteY5" fmla="*/ 320230 h 3161698"/>
            <a:gd name="connsiteX6" fmla="*/ 4000500 w 4383938"/>
            <a:gd name="connsiteY6" fmla="*/ 1006030 h 3161698"/>
            <a:gd name="connsiteX7" fmla="*/ 4305300 w 4383938"/>
            <a:gd name="connsiteY7" fmla="*/ 1415605 h 3161698"/>
            <a:gd name="connsiteX8" fmla="*/ 4362450 w 4383938"/>
            <a:gd name="connsiteY8" fmla="*/ 2358580 h 3161698"/>
            <a:gd name="connsiteX9" fmla="*/ 4352925 w 4383938"/>
            <a:gd name="connsiteY9" fmla="*/ 2663380 h 3161698"/>
            <a:gd name="connsiteX10" fmla="*/ 4010025 w 4383938"/>
            <a:gd name="connsiteY10" fmla="*/ 2920555 h 3161698"/>
            <a:gd name="connsiteX11" fmla="*/ 3067050 w 4383938"/>
            <a:gd name="connsiteY11" fmla="*/ 2758630 h 3161698"/>
            <a:gd name="connsiteX12" fmla="*/ 1809750 w 4383938"/>
            <a:gd name="connsiteY12" fmla="*/ 2872930 h 3161698"/>
            <a:gd name="connsiteX13" fmla="*/ 1123950 w 4383938"/>
            <a:gd name="connsiteY13" fmla="*/ 3158680 h 3161698"/>
            <a:gd name="connsiteX14" fmla="*/ 895350 w 4383938"/>
            <a:gd name="connsiteY14" fmla="*/ 2672905 h 3161698"/>
            <a:gd name="connsiteX15" fmla="*/ 809625 w 4383938"/>
            <a:gd name="connsiteY15" fmla="*/ 2015680 h 3161698"/>
            <a:gd name="connsiteX16" fmla="*/ 253365 w 4383938"/>
            <a:gd name="connsiteY16" fmla="*/ 1668970 h 3161698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047999 w 4383938"/>
            <a:gd name="connsiteY5" fmla="*/ 385460 h 3160253"/>
            <a:gd name="connsiteX6" fmla="*/ 3238500 w 4383938"/>
            <a:gd name="connsiteY6" fmla="*/ 480710 h 3160253"/>
            <a:gd name="connsiteX7" fmla="*/ 3619500 w 4383938"/>
            <a:gd name="connsiteY7" fmla="*/ 318785 h 3160253"/>
            <a:gd name="connsiteX8" fmla="*/ 4000500 w 4383938"/>
            <a:gd name="connsiteY8" fmla="*/ 1004585 h 3160253"/>
            <a:gd name="connsiteX9" fmla="*/ 4305300 w 4383938"/>
            <a:gd name="connsiteY9" fmla="*/ 1414160 h 3160253"/>
            <a:gd name="connsiteX10" fmla="*/ 4362450 w 4383938"/>
            <a:gd name="connsiteY10" fmla="*/ 2357135 h 3160253"/>
            <a:gd name="connsiteX11" fmla="*/ 4352925 w 4383938"/>
            <a:gd name="connsiteY11" fmla="*/ 2661935 h 3160253"/>
            <a:gd name="connsiteX12" fmla="*/ 4010025 w 4383938"/>
            <a:gd name="connsiteY12" fmla="*/ 2919110 h 3160253"/>
            <a:gd name="connsiteX13" fmla="*/ 3067050 w 4383938"/>
            <a:gd name="connsiteY13" fmla="*/ 2757185 h 3160253"/>
            <a:gd name="connsiteX14" fmla="*/ 1809750 w 4383938"/>
            <a:gd name="connsiteY14" fmla="*/ 2871485 h 3160253"/>
            <a:gd name="connsiteX15" fmla="*/ 1123950 w 4383938"/>
            <a:gd name="connsiteY15" fmla="*/ 3157235 h 3160253"/>
            <a:gd name="connsiteX16" fmla="*/ 895350 w 4383938"/>
            <a:gd name="connsiteY16" fmla="*/ 2671460 h 3160253"/>
            <a:gd name="connsiteX17" fmla="*/ 809625 w 4383938"/>
            <a:gd name="connsiteY17" fmla="*/ 2014235 h 3160253"/>
            <a:gd name="connsiteX18" fmla="*/ 253365 w 4383938"/>
            <a:gd name="connsiteY18" fmla="*/ 1667525 h 31602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4383938" h="3160253">
              <a:moveTo>
                <a:pt x="171449" y="1214135"/>
              </a:moveTo>
              <a:lnTo>
                <a:pt x="0" y="985535"/>
              </a:lnTo>
              <a:cubicBezTo>
                <a:pt x="115888" y="785510"/>
                <a:pt x="506412" y="112410"/>
                <a:pt x="866775" y="13985"/>
              </a:cubicBezTo>
              <a:cubicBezTo>
                <a:pt x="1227138" y="-84440"/>
                <a:pt x="1835150" y="367998"/>
                <a:pt x="2162175" y="394985"/>
              </a:cubicBezTo>
              <a:cubicBezTo>
                <a:pt x="2489200" y="421972"/>
                <a:pt x="2678112" y="182260"/>
                <a:pt x="2828924" y="175910"/>
              </a:cubicBezTo>
              <a:cubicBezTo>
                <a:pt x="2908299" y="236235"/>
                <a:pt x="2968624" y="325135"/>
                <a:pt x="3047999" y="385460"/>
              </a:cubicBezTo>
              <a:cubicBezTo>
                <a:pt x="3111499" y="417210"/>
                <a:pt x="3143250" y="491822"/>
                <a:pt x="3238500" y="480710"/>
              </a:cubicBezTo>
              <a:cubicBezTo>
                <a:pt x="3333750" y="469598"/>
                <a:pt x="3492500" y="231473"/>
                <a:pt x="3619500" y="318785"/>
              </a:cubicBezTo>
              <a:cubicBezTo>
                <a:pt x="3746500" y="406098"/>
                <a:pt x="3886200" y="822022"/>
                <a:pt x="4000500" y="1004585"/>
              </a:cubicBezTo>
              <a:cubicBezTo>
                <a:pt x="4114800" y="1187147"/>
                <a:pt x="4244975" y="1188735"/>
                <a:pt x="4305300" y="1414160"/>
              </a:cubicBezTo>
              <a:cubicBezTo>
                <a:pt x="4365625" y="1639585"/>
                <a:pt x="4354513" y="2149172"/>
                <a:pt x="4362450" y="2357135"/>
              </a:cubicBezTo>
              <a:cubicBezTo>
                <a:pt x="4370388" y="2565098"/>
                <a:pt x="4411662" y="2568273"/>
                <a:pt x="4352925" y="2661935"/>
              </a:cubicBezTo>
              <a:cubicBezTo>
                <a:pt x="4294188" y="2755597"/>
                <a:pt x="4224338" y="2903235"/>
                <a:pt x="4010025" y="2919110"/>
              </a:cubicBezTo>
              <a:cubicBezTo>
                <a:pt x="3795712" y="2934985"/>
                <a:pt x="3433762" y="2765122"/>
                <a:pt x="3067050" y="2757185"/>
              </a:cubicBezTo>
              <a:cubicBezTo>
                <a:pt x="2700338" y="2749248"/>
                <a:pt x="2133600" y="2804810"/>
                <a:pt x="1809750" y="2871485"/>
              </a:cubicBezTo>
              <a:cubicBezTo>
                <a:pt x="1485900" y="2938160"/>
                <a:pt x="1276350" y="3190572"/>
                <a:pt x="1123950" y="3157235"/>
              </a:cubicBezTo>
              <a:cubicBezTo>
                <a:pt x="971550" y="3123898"/>
                <a:pt x="947737" y="2861960"/>
                <a:pt x="895350" y="2671460"/>
              </a:cubicBezTo>
              <a:cubicBezTo>
                <a:pt x="842962" y="2480960"/>
                <a:pt x="916623" y="2181558"/>
                <a:pt x="809625" y="2014235"/>
              </a:cubicBezTo>
              <a:cubicBezTo>
                <a:pt x="702628" y="1846913"/>
                <a:pt x="268288" y="1709435"/>
                <a:pt x="253365" y="1667525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0.11125</cdr:x>
      <cdr:y>0.32321</cdr:y>
    </cdr:from>
    <cdr:to>
      <cdr:x>0.19036</cdr:x>
      <cdr:y>0.34346</cdr:y>
    </cdr:to>
    <cdr:cxnSp macro="">
      <cdr:nvCxnSpPr>
        <cdr:cNvPr id="70" name="Straight Connector 69">
          <a:extLst xmlns:a="http://schemas.openxmlformats.org/drawingml/2006/main">
            <a:ext uri="{FF2B5EF4-FFF2-40B4-BE49-F238E27FC236}">
              <a16:creationId xmlns:a16="http://schemas.microsoft.com/office/drawing/2014/main" id="{8959C2D0-84A4-4E17-AC56-822F95232C59}"/>
            </a:ext>
          </a:extLst>
        </cdr:cNvPr>
        <cdr:cNvCxnSpPr/>
      </cdr:nvCxnSpPr>
      <cdr:spPr>
        <a:xfrm xmlns:a="http://schemas.openxmlformats.org/drawingml/2006/main" flipH="1" flipV="1">
          <a:off x="857251" y="1419225"/>
          <a:ext cx="609624" cy="8890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0.1644</cdr:x>
      <cdr:y>0.76573</cdr:y>
    </cdr:from>
    <cdr:to>
      <cdr:x>0.28307</cdr:x>
      <cdr:y>0.78597</cdr:y>
    </cdr:to>
    <cdr:cxnSp macro="">
      <cdr:nvCxnSpPr>
        <cdr:cNvPr id="72" name="Straight Connector 71">
          <a:extLst xmlns:a="http://schemas.openxmlformats.org/drawingml/2006/main">
            <a:ext uri="{FF2B5EF4-FFF2-40B4-BE49-F238E27FC236}">
              <a16:creationId xmlns:a16="http://schemas.microsoft.com/office/drawing/2014/main" id="{BCE49092-3C0A-4CE7-81C0-7D9212FA4AAF}"/>
            </a:ext>
          </a:extLst>
        </cdr:cNvPr>
        <cdr:cNvCxnSpPr/>
      </cdr:nvCxnSpPr>
      <cdr:spPr>
        <a:xfrm xmlns:a="http://schemas.openxmlformats.org/drawingml/2006/main" flipH="1" flipV="1">
          <a:off x="1266826" y="3362325"/>
          <a:ext cx="914424" cy="88901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0.4145</cdr:x>
      <cdr:y>0.83009</cdr:y>
    </cdr:from>
    <cdr:to>
      <cdr:x>0.56242</cdr:x>
      <cdr:y>0.9154</cdr:y>
    </cdr:to>
    <cdr:cxnSp macro="">
      <cdr:nvCxnSpPr>
        <cdr:cNvPr id="74" name="Straight Connector 73">
          <a:extLst xmlns:a="http://schemas.openxmlformats.org/drawingml/2006/main">
            <a:ext uri="{FF2B5EF4-FFF2-40B4-BE49-F238E27FC236}">
              <a16:creationId xmlns:a16="http://schemas.microsoft.com/office/drawing/2014/main" id="{4E71D92E-98C3-4FF9-9489-545F70FE9629}"/>
            </a:ext>
          </a:extLst>
        </cdr:cNvPr>
        <cdr:cNvCxnSpPr/>
      </cdr:nvCxnSpPr>
      <cdr:spPr>
        <a:xfrm xmlns:a="http://schemas.openxmlformats.org/drawingml/2006/main" flipH="1" flipV="1">
          <a:off x="3194050" y="3644937"/>
          <a:ext cx="1139826" cy="374613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0.73712</cdr:x>
      <cdr:y>0.7867</cdr:y>
    </cdr:from>
    <cdr:to>
      <cdr:x>0.77874</cdr:x>
      <cdr:y>0.90456</cdr:y>
    </cdr:to>
    <cdr:cxnSp macro="">
      <cdr:nvCxnSpPr>
        <cdr:cNvPr id="76" name="Straight Connector 75">
          <a:extLst xmlns:a="http://schemas.openxmlformats.org/drawingml/2006/main">
            <a:ext uri="{FF2B5EF4-FFF2-40B4-BE49-F238E27FC236}">
              <a16:creationId xmlns:a16="http://schemas.microsoft.com/office/drawing/2014/main" id="{EC26A5F7-F3F1-401D-A398-6C4B7403611D}"/>
            </a:ext>
          </a:extLst>
        </cdr:cNvPr>
        <cdr:cNvCxnSpPr/>
      </cdr:nvCxnSpPr>
      <cdr:spPr>
        <a:xfrm xmlns:a="http://schemas.openxmlformats.org/drawingml/2006/main" flipH="1" flipV="1">
          <a:off x="5680075" y="3454438"/>
          <a:ext cx="320676" cy="51748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0.74083</cdr:x>
      <cdr:y>0.64347</cdr:y>
    </cdr:from>
    <cdr:to>
      <cdr:x>0.79514</cdr:x>
      <cdr:y>0.71729</cdr:y>
    </cdr:to>
    <cdr:cxnSp macro="">
      <cdr:nvCxnSpPr>
        <cdr:cNvPr id="78" name="Straight Connector 77">
          <a:extLst xmlns:a="http://schemas.openxmlformats.org/drawingml/2006/main">
            <a:ext uri="{FF2B5EF4-FFF2-40B4-BE49-F238E27FC236}">
              <a16:creationId xmlns:a16="http://schemas.microsoft.com/office/drawing/2014/main" id="{BA22E4B6-E7B4-4986-9661-527A244CB6D7}"/>
            </a:ext>
          </a:extLst>
        </cdr:cNvPr>
        <cdr:cNvCxnSpPr/>
      </cdr:nvCxnSpPr>
      <cdr:spPr>
        <a:xfrm xmlns:a="http://schemas.openxmlformats.org/drawingml/2006/main" flipH="1">
          <a:off x="6848864" y="3440907"/>
          <a:ext cx="502056" cy="394724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0.69262</cdr:x>
      <cdr:y>0.34707</cdr:y>
    </cdr:from>
    <cdr:to>
      <cdr:x>0.75278</cdr:x>
      <cdr:y>0.41143</cdr:y>
    </cdr:to>
    <cdr:cxnSp macro="">
      <cdr:nvCxnSpPr>
        <cdr:cNvPr id="79" name="Straight Connector 78">
          <a:extLst xmlns:a="http://schemas.openxmlformats.org/drawingml/2006/main">
            <a:ext uri="{FF2B5EF4-FFF2-40B4-BE49-F238E27FC236}">
              <a16:creationId xmlns:a16="http://schemas.microsoft.com/office/drawing/2014/main" id="{C4228C5E-E860-4508-94AA-2CDDA32AA459}"/>
            </a:ext>
          </a:extLst>
        </cdr:cNvPr>
        <cdr:cNvCxnSpPr/>
      </cdr:nvCxnSpPr>
      <cdr:spPr>
        <a:xfrm xmlns:a="http://schemas.openxmlformats.org/drawingml/2006/main" flipH="1">
          <a:off x="5337175" y="1524000"/>
          <a:ext cx="463551" cy="28261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0.43387</cdr:x>
      <cdr:y>0.15184</cdr:y>
    </cdr:from>
    <cdr:to>
      <cdr:x>0.45282</cdr:x>
      <cdr:y>0.2726</cdr:y>
    </cdr:to>
    <cdr:cxnSp macro="">
      <cdr:nvCxnSpPr>
        <cdr:cNvPr id="82" name="Straight Connector 81">
          <a:extLst xmlns:a="http://schemas.openxmlformats.org/drawingml/2006/main">
            <a:ext uri="{FF2B5EF4-FFF2-40B4-BE49-F238E27FC236}">
              <a16:creationId xmlns:a16="http://schemas.microsoft.com/office/drawing/2014/main" id="{A78DD3BA-83B8-471C-9C1E-1D17AC697238}"/>
            </a:ext>
          </a:extLst>
        </cdr:cNvPr>
        <cdr:cNvCxnSpPr/>
      </cdr:nvCxnSpPr>
      <cdr:spPr>
        <a:xfrm xmlns:a="http://schemas.openxmlformats.org/drawingml/2006/main">
          <a:off x="3343276" y="666750"/>
          <a:ext cx="146049" cy="53026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0.15822</cdr:x>
      <cdr:y>0.07809</cdr:y>
    </cdr:from>
    <cdr:to>
      <cdr:x>0.25216</cdr:x>
      <cdr:y>0.14534</cdr:y>
    </cdr:to>
    <cdr:sp macro="" textlink="">
      <cdr:nvSpPr>
        <cdr:cNvPr id="65" name="TextBox 64"/>
        <cdr:cNvSpPr txBox="1"/>
      </cdr:nvSpPr>
      <cdr:spPr>
        <a:xfrm xmlns:a="http://schemas.openxmlformats.org/drawingml/2006/main">
          <a:off x="1219200" y="342900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2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0.7988</cdr:x>
      <cdr:y>0.92574</cdr:y>
    </cdr:from>
    <cdr:to>
      <cdr:x>0.89274</cdr:x>
      <cdr:y>0.99299</cdr:y>
    </cdr:to>
    <cdr:sp macro="" textlink="">
      <cdr:nvSpPr>
        <cdr:cNvPr id="95" name="TextBox 1"/>
        <cdr:cNvSpPr txBox="1"/>
      </cdr:nvSpPr>
      <cdr:spPr>
        <a:xfrm xmlns:a="http://schemas.openxmlformats.org/drawingml/2006/main">
          <a:off x="7357939" y="4946419"/>
          <a:ext cx="865303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3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0.13638</cdr:x>
      <cdr:y>0.68185</cdr:y>
    </cdr:from>
    <cdr:to>
      <cdr:x>0.23033</cdr:x>
      <cdr:y>0.7491</cdr:y>
    </cdr:to>
    <cdr:sp macro="" textlink="">
      <cdr:nvSpPr>
        <cdr:cNvPr id="98" name="TextBox 1"/>
        <cdr:cNvSpPr txBox="1"/>
      </cdr:nvSpPr>
      <cdr:spPr>
        <a:xfrm xmlns:a="http://schemas.openxmlformats.org/drawingml/2006/main">
          <a:off x="1050925" y="2994025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4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0.2225</cdr:x>
      <cdr:y>0.90022</cdr:y>
    </cdr:from>
    <cdr:to>
      <cdr:x>0.32138</cdr:x>
      <cdr:y>0.97397</cdr:y>
    </cdr:to>
    <cdr:sp macro="" textlink="">
      <cdr:nvSpPr>
        <cdr:cNvPr id="68" name="Freeform 67"/>
        <cdr:cNvSpPr/>
      </cdr:nvSpPr>
      <cdr:spPr>
        <a:xfrm xmlns:a="http://schemas.openxmlformats.org/drawingml/2006/main">
          <a:off x="1714501" y="3952875"/>
          <a:ext cx="762000" cy="323850"/>
        </a:xfrm>
        <a:custGeom xmlns:a="http://schemas.openxmlformats.org/drawingml/2006/main">
          <a:avLst/>
          <a:gdLst>
            <a:gd name="connsiteX0" fmla="*/ 762000 w 762000"/>
            <a:gd name="connsiteY0" fmla="*/ 0 h 323850"/>
            <a:gd name="connsiteX1" fmla="*/ 190500 w 762000"/>
            <a:gd name="connsiteY1" fmla="*/ 171450 h 323850"/>
            <a:gd name="connsiteX2" fmla="*/ 0 w 762000"/>
            <a:gd name="connsiteY2" fmla="*/ 323850 h 323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62000" h="323850">
              <a:moveTo>
                <a:pt x="762000" y="0"/>
              </a:moveTo>
              <a:cubicBezTo>
                <a:pt x="539750" y="58737"/>
                <a:pt x="317500" y="117475"/>
                <a:pt x="190500" y="171450"/>
              </a:cubicBezTo>
              <a:cubicBezTo>
                <a:pt x="63500" y="225425"/>
                <a:pt x="31750" y="274637"/>
                <a:pt x="0" y="323850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0.28612</cdr:x>
      <cdr:y>0.41721</cdr:y>
    </cdr:from>
    <cdr:to>
      <cdr:x>0.35863</cdr:x>
      <cdr:y>0.47144</cdr:y>
    </cdr:to>
    <cdr:sp macro="" textlink="">
      <cdr:nvSpPr>
        <cdr:cNvPr id="106" name="TextBox 1"/>
        <cdr:cNvSpPr txBox="1"/>
      </cdr:nvSpPr>
      <cdr:spPr>
        <a:xfrm xmlns:a="http://schemas.openxmlformats.org/drawingml/2006/main">
          <a:off x="2635529" y="221520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0.31685</cdr:x>
      <cdr:y>0.51048</cdr:y>
    </cdr:from>
    <cdr:to>
      <cdr:x>0.38936</cdr:x>
      <cdr:y>0.56471</cdr:y>
    </cdr:to>
    <cdr:sp macro="" textlink="">
      <cdr:nvSpPr>
        <cdr:cNvPr id="107" name="TextBox 1"/>
        <cdr:cNvSpPr txBox="1"/>
      </cdr:nvSpPr>
      <cdr:spPr>
        <a:xfrm xmlns:a="http://schemas.openxmlformats.org/drawingml/2006/main">
          <a:off x="2441575" y="22415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0.31191</cdr:x>
      <cdr:y>0.68836</cdr:y>
    </cdr:from>
    <cdr:to>
      <cdr:x>0.38442</cdr:x>
      <cdr:y>0.74259</cdr:y>
    </cdr:to>
    <cdr:sp macro="" textlink="">
      <cdr:nvSpPr>
        <cdr:cNvPr id="108" name="TextBox 1"/>
        <cdr:cNvSpPr txBox="1"/>
      </cdr:nvSpPr>
      <cdr:spPr>
        <a:xfrm xmlns:a="http://schemas.openxmlformats.org/drawingml/2006/main">
          <a:off x="2403475" y="30226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√68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0.31438</cdr:x>
      <cdr:y>0.80333</cdr:y>
    </cdr:from>
    <cdr:to>
      <cdr:x>0.38689</cdr:x>
      <cdr:y>0.85756</cdr:y>
    </cdr:to>
    <cdr:sp macro="" textlink="">
      <cdr:nvSpPr>
        <cdr:cNvPr id="109" name="TextBox 1"/>
        <cdr:cNvSpPr txBox="1"/>
      </cdr:nvSpPr>
      <cdr:spPr>
        <a:xfrm xmlns:a="http://schemas.openxmlformats.org/drawingml/2006/main">
          <a:off x="2422525" y="3527425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800" i="1"/>
        </a:p>
      </cdr:txBody>
    </cdr:sp>
  </cdr:relSizeAnchor>
  <cdr:relSizeAnchor xmlns:cdr="http://schemas.openxmlformats.org/drawingml/2006/chartDrawing">
    <cdr:from>
      <cdr:x>0.39225</cdr:x>
      <cdr:y>0.38467</cdr:y>
    </cdr:from>
    <cdr:to>
      <cdr:x>0.46476</cdr:x>
      <cdr:y>0.4389</cdr:y>
    </cdr:to>
    <cdr:sp macro="" textlink="">
      <cdr:nvSpPr>
        <cdr:cNvPr id="110" name="TextBox 1"/>
        <cdr:cNvSpPr txBox="1"/>
      </cdr:nvSpPr>
      <cdr:spPr>
        <a:xfrm xmlns:a="http://schemas.openxmlformats.org/drawingml/2006/main">
          <a:off x="3022600" y="16891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√85 </a:t>
          </a:r>
          <a:endParaRPr lang="en-GB" sz="800" i="1"/>
        </a:p>
      </cdr:txBody>
    </cdr:sp>
  </cdr:relSizeAnchor>
  <cdr:relSizeAnchor xmlns:cdr="http://schemas.openxmlformats.org/drawingml/2006/chartDrawing">
    <cdr:from>
      <cdr:x>0.47507</cdr:x>
      <cdr:y>0.39769</cdr:y>
    </cdr:from>
    <cdr:to>
      <cdr:x>0.54758</cdr:x>
      <cdr:y>0.45192</cdr:y>
    </cdr:to>
    <cdr:sp macro="" textlink="">
      <cdr:nvSpPr>
        <cdr:cNvPr id="111" name="TextBox 1"/>
        <cdr:cNvSpPr txBox="1"/>
      </cdr:nvSpPr>
      <cdr:spPr>
        <a:xfrm xmlns:a="http://schemas.openxmlformats.org/drawingml/2006/main">
          <a:off x="3660775" y="1746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i="1"/>
        </a:p>
      </cdr:txBody>
    </cdr:sp>
  </cdr:relSizeAnchor>
  <cdr:relSizeAnchor xmlns:cdr="http://schemas.openxmlformats.org/drawingml/2006/chartDrawing">
    <cdr:from>
      <cdr:x>0.52234</cdr:x>
      <cdr:y>0.44505</cdr:y>
    </cdr:from>
    <cdr:to>
      <cdr:x>0.59485</cdr:x>
      <cdr:y>0.49928</cdr:y>
    </cdr:to>
    <cdr:sp macro="" textlink="">
      <cdr:nvSpPr>
        <cdr:cNvPr id="112" name="TextBox 1"/>
        <cdr:cNvSpPr txBox="1"/>
      </cdr:nvSpPr>
      <cdr:spPr>
        <a:xfrm xmlns:a="http://schemas.openxmlformats.org/drawingml/2006/main">
          <a:off x="4811413" y="2363041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√32 </a:t>
          </a:r>
          <a:endParaRPr lang="en-GB" sz="800" i="1"/>
        </a:p>
      </cdr:txBody>
    </cdr:sp>
  </cdr:relSizeAnchor>
  <cdr:relSizeAnchor xmlns:cdr="http://schemas.openxmlformats.org/drawingml/2006/chartDrawing">
    <cdr:from>
      <cdr:x>0.80883</cdr:x>
      <cdr:y>0.30039</cdr:y>
    </cdr:from>
    <cdr:to>
      <cdr:x>0.94603</cdr:x>
      <cdr:y>0.35462</cdr:y>
    </cdr:to>
    <cdr:sp macro="" textlink="">
      <cdr:nvSpPr>
        <cdr:cNvPr id="113" name="TextBox 1"/>
        <cdr:cNvSpPr txBox="1"/>
      </cdr:nvSpPr>
      <cdr:spPr>
        <a:xfrm xmlns:a="http://schemas.openxmlformats.org/drawingml/2006/main">
          <a:off x="7477548" y="1606302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‖GS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0.60541</cdr:x>
      <cdr:y>0.28881</cdr:y>
    </cdr:from>
    <cdr:to>
      <cdr:x>0.68204</cdr:x>
      <cdr:y>0.34304</cdr:y>
    </cdr:to>
    <cdr:sp macro="" textlink="">
      <cdr:nvSpPr>
        <cdr:cNvPr id="114" name="TextBox 1"/>
        <cdr:cNvSpPr txBox="1"/>
      </cdr:nvSpPr>
      <cdr:spPr>
        <a:xfrm xmlns:a="http://schemas.openxmlformats.org/drawingml/2006/main">
          <a:off x="5576589" y="1533476"/>
          <a:ext cx="70585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23/3 </a:t>
          </a:r>
        </a:p>
      </cdr:txBody>
    </cdr:sp>
  </cdr:relSizeAnchor>
  <cdr:relSizeAnchor xmlns:cdr="http://schemas.openxmlformats.org/drawingml/2006/chartDrawing">
    <cdr:from>
      <cdr:x>0.79856</cdr:x>
      <cdr:y>0.4499</cdr:y>
    </cdr:from>
    <cdr:to>
      <cdr:x>0.93576</cdr:x>
      <cdr:y>0.50413</cdr:y>
    </cdr:to>
    <cdr:sp macro="" textlink="">
      <cdr:nvSpPr>
        <cdr:cNvPr id="115" name="TextBox 1"/>
        <cdr:cNvSpPr txBox="1"/>
      </cdr:nvSpPr>
      <cdr:spPr>
        <a:xfrm xmlns:a="http://schemas.openxmlformats.org/drawingml/2006/main">
          <a:off x="7382606" y="240579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‖SM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0.65566</cdr:x>
      <cdr:y>0.43058</cdr:y>
    </cdr:from>
    <cdr:to>
      <cdr:x>0.72817</cdr:x>
      <cdr:y>0.48481</cdr:y>
    </cdr:to>
    <cdr:sp macro="" textlink="">
      <cdr:nvSpPr>
        <cdr:cNvPr id="116" name="TextBox 1"/>
        <cdr:cNvSpPr txBox="1"/>
      </cdr:nvSpPr>
      <cdr:spPr>
        <a:xfrm xmlns:a="http://schemas.openxmlformats.org/drawingml/2006/main">
          <a:off x="6039445" y="2286179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0.90589</cdr:x>
      <cdr:y>0.34957</cdr:y>
    </cdr:from>
    <cdr:to>
      <cdr:x>1</cdr:x>
      <cdr:y>0.40025</cdr:y>
    </cdr:to>
    <cdr:sp macro="" textlink="">
      <cdr:nvSpPr>
        <cdr:cNvPr id="117" name="TextBox 1"/>
        <cdr:cNvSpPr txBox="1"/>
      </cdr:nvSpPr>
      <cdr:spPr>
        <a:xfrm xmlns:a="http://schemas.openxmlformats.org/drawingml/2006/main">
          <a:off x="8374857" y="1869281"/>
          <a:ext cx="869996" cy="270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13/3 </a:t>
          </a:r>
          <a:endParaRPr lang="en-GB" sz="800" i="1"/>
        </a:p>
      </cdr:txBody>
    </cdr:sp>
  </cdr:relSizeAnchor>
  <cdr:relSizeAnchor xmlns:cdr="http://schemas.openxmlformats.org/drawingml/2006/chartDrawing">
    <cdr:from>
      <cdr:x>0.80256</cdr:x>
      <cdr:y>0.34519</cdr:y>
    </cdr:from>
    <cdr:to>
      <cdr:x>0.93977</cdr:x>
      <cdr:y>0.39942</cdr:y>
    </cdr:to>
    <cdr:sp macro="" textlink="">
      <cdr:nvSpPr>
        <cdr:cNvPr id="118" name="TextBox 1"/>
        <cdr:cNvSpPr txBox="1"/>
      </cdr:nvSpPr>
      <cdr:spPr>
        <a:xfrm xmlns:a="http://schemas.openxmlformats.org/drawingml/2006/main">
          <a:off x="7419575" y="1845851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0.30449</cdr:x>
      <cdr:y>0.26753</cdr:y>
    </cdr:from>
    <cdr:to>
      <cdr:x>0.34405</cdr:x>
      <cdr:y>0.32853</cdr:y>
    </cdr:to>
    <cdr:pic>
      <cdr:nvPicPr>
        <cdr:cNvPr id="119" name="Picture 118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3E3F0AF1-4CCB-4ED6-813B-AA1905860FF8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46325" y="117475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0.35146</cdr:x>
      <cdr:y>0.41938</cdr:y>
    </cdr:from>
    <cdr:to>
      <cdr:x>0.39102</cdr:x>
      <cdr:y>0.48038</cdr:y>
    </cdr:to>
    <cdr:pic>
      <cdr:nvPicPr>
        <cdr:cNvPr id="120" name="Picture 119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7193B20A-F89E-40EE-BA6D-F43B7E26F86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08275" y="1841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0.50103</cdr:x>
      <cdr:y>0.5517</cdr:y>
    </cdr:from>
    <cdr:to>
      <cdr:x>0.54059</cdr:x>
      <cdr:y>0.6127</cdr:y>
    </cdr:to>
    <cdr:pic>
      <cdr:nvPicPr>
        <cdr:cNvPr id="121" name="Picture 120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AC45358B-52F8-460F-90C6-1094E68116C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60800" y="2422525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0.68026</cdr:x>
      <cdr:y>0.50615</cdr:y>
    </cdr:from>
    <cdr:to>
      <cdr:x>0.71982</cdr:x>
      <cdr:y>0.56714</cdr:y>
    </cdr:to>
    <cdr:pic>
      <cdr:nvPicPr>
        <cdr:cNvPr id="122" name="Picture 121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F89E2E21-796B-42E3-9CD2-BF276760196F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41925" y="2222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0.31256</cdr:x>
      <cdr:y>0.38877</cdr:y>
    </cdr:from>
    <cdr:to>
      <cdr:x>0.35829</cdr:x>
      <cdr:y>0.50808</cdr:y>
    </cdr:to>
    <cdr:cxnSp macro="">
      <cdr:nvCxnSpPr>
        <cdr:cNvPr id="123" name="Straight Connector 122">
          <a:extLst xmlns:a="http://schemas.openxmlformats.org/drawingml/2006/main">
            <a:ext uri="{FF2B5EF4-FFF2-40B4-BE49-F238E27FC236}">
              <a16:creationId xmlns:a16="http://schemas.microsoft.com/office/drawing/2014/main" id="{F565B3B4-708B-47ED-9D82-438255BD90B4}"/>
            </a:ext>
          </a:extLst>
        </cdr:cNvPr>
        <cdr:cNvCxnSpPr/>
      </cdr:nvCxnSpPr>
      <cdr:spPr>
        <a:xfrm xmlns:a="http://schemas.openxmlformats.org/drawingml/2006/main" flipH="1">
          <a:off x="3166616" y="2064214"/>
          <a:ext cx="463301" cy="63348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0.89173</cdr:x>
      <cdr:y>0.39187</cdr:y>
    </cdr:from>
    <cdr:to>
      <cdr:x>1</cdr:x>
      <cdr:y>0.45381</cdr:y>
    </cdr:to>
    <cdr:sp macro="" textlink="">
      <cdr:nvSpPr>
        <cdr:cNvPr id="124" name="TextBox 1"/>
        <cdr:cNvSpPr txBox="1"/>
      </cdr:nvSpPr>
      <cdr:spPr>
        <a:xfrm xmlns:a="http://schemas.openxmlformats.org/drawingml/2006/main">
          <a:off x="8243889" y="2095501"/>
          <a:ext cx="1000964" cy="331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20√2/7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0.90332</cdr:x>
      <cdr:y>0.29836</cdr:y>
    </cdr:from>
    <cdr:to>
      <cdr:x>1</cdr:x>
      <cdr:y>0.35411</cdr:y>
    </cdr:to>
    <cdr:sp macro="" textlink="">
      <cdr:nvSpPr>
        <cdr:cNvPr id="125" name="TextBox 1"/>
        <cdr:cNvSpPr txBox="1"/>
      </cdr:nvSpPr>
      <cdr:spPr>
        <a:xfrm xmlns:a="http://schemas.openxmlformats.org/drawingml/2006/main">
          <a:off x="8351045" y="1595439"/>
          <a:ext cx="893808" cy="29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‖NT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24/7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0.79897</cdr:x>
      <cdr:y>0.39236</cdr:y>
    </cdr:from>
    <cdr:to>
      <cdr:x>0.93618</cdr:x>
      <cdr:y>0.44659</cdr:y>
    </cdr:to>
    <cdr:sp macro="" textlink="">
      <cdr:nvSpPr>
        <cdr:cNvPr id="126" name="TextBox 1"/>
        <cdr:cNvSpPr txBox="1"/>
      </cdr:nvSpPr>
      <cdr:spPr>
        <a:xfrm xmlns:a="http://schemas.openxmlformats.org/drawingml/2006/main">
          <a:off x="7386386" y="2098092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‖OT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11/7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0.8943</cdr:x>
      <cdr:y>0.44531</cdr:y>
    </cdr:from>
    <cdr:to>
      <cdr:x>1</cdr:x>
      <cdr:y>0.5022</cdr:y>
    </cdr:to>
    <cdr:sp macro="" textlink="">
      <cdr:nvSpPr>
        <cdr:cNvPr id="127" name="TextBox 1"/>
        <cdr:cNvSpPr txBox="1"/>
      </cdr:nvSpPr>
      <cdr:spPr>
        <a:xfrm xmlns:a="http://schemas.openxmlformats.org/drawingml/2006/main">
          <a:off x="8267701" y="2381251"/>
          <a:ext cx="977152" cy="304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‖AT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15√2/7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0.53317</cdr:x>
      <cdr:y>0.57538</cdr:y>
    </cdr:from>
    <cdr:to>
      <cdr:x>0.60568</cdr:x>
      <cdr:y>0.62961</cdr:y>
    </cdr:to>
    <cdr:sp macro="" textlink="">
      <cdr:nvSpPr>
        <cdr:cNvPr id="128" name="TextBox 1"/>
        <cdr:cNvSpPr txBox="1"/>
      </cdr:nvSpPr>
      <cdr:spPr>
        <a:xfrm xmlns:a="http://schemas.openxmlformats.org/drawingml/2006/main">
          <a:off x="4108481" y="2537454"/>
          <a:ext cx="558742" cy="239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√18 </a:t>
          </a:r>
          <a:endParaRPr lang="en-GB" sz="800" i="1"/>
        </a:p>
      </cdr:txBody>
    </cdr:sp>
  </cdr:relSizeAnchor>
  <cdr:relSizeAnchor xmlns:cdr="http://schemas.openxmlformats.org/drawingml/2006/chartDrawing">
    <cdr:from>
      <cdr:x>0.60616</cdr:x>
      <cdr:y>0.54344</cdr:y>
    </cdr:from>
    <cdr:to>
      <cdr:x>0.67867</cdr:x>
      <cdr:y>0.59767</cdr:y>
    </cdr:to>
    <cdr:sp macro="" textlink="">
      <cdr:nvSpPr>
        <cdr:cNvPr id="129" name="TextBox 1"/>
        <cdr:cNvSpPr txBox="1"/>
      </cdr:nvSpPr>
      <cdr:spPr>
        <a:xfrm xmlns:a="http://schemas.openxmlformats.org/drawingml/2006/main">
          <a:off x="5583486" y="288541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0.61612</cdr:x>
      <cdr:y>0.68789</cdr:y>
    </cdr:from>
    <cdr:to>
      <cdr:x>0.68863</cdr:x>
      <cdr:y>0.74211</cdr:y>
    </cdr:to>
    <cdr:sp macro="" textlink="">
      <cdr:nvSpPr>
        <cdr:cNvPr id="130" name="TextBox 1"/>
        <cdr:cNvSpPr txBox="1"/>
      </cdr:nvSpPr>
      <cdr:spPr>
        <a:xfrm xmlns:a="http://schemas.openxmlformats.org/drawingml/2006/main">
          <a:off x="5675265" y="3652423"/>
          <a:ext cx="667907" cy="28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10 </a:t>
          </a:r>
          <a:endParaRPr lang="en-GB" sz="800" i="1"/>
        </a:p>
      </cdr:txBody>
    </cdr:sp>
  </cdr:relSizeAnchor>
  <cdr:relSizeAnchor xmlns:cdr="http://schemas.openxmlformats.org/drawingml/2006/chartDrawing">
    <cdr:from>
      <cdr:x>0.64301</cdr:x>
      <cdr:y>0.59145</cdr:y>
    </cdr:from>
    <cdr:to>
      <cdr:x>0.71552</cdr:x>
      <cdr:y>0.64568</cdr:y>
    </cdr:to>
    <cdr:sp macro="" textlink="">
      <cdr:nvSpPr>
        <cdr:cNvPr id="131" name="TextBox 1"/>
        <cdr:cNvSpPr txBox="1"/>
      </cdr:nvSpPr>
      <cdr:spPr>
        <a:xfrm xmlns:a="http://schemas.openxmlformats.org/drawingml/2006/main">
          <a:off x="5922906" y="3140368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√137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0.67903</cdr:x>
      <cdr:y>0.57122</cdr:y>
    </cdr:from>
    <cdr:to>
      <cdr:x>0.75154</cdr:x>
      <cdr:y>0.62545</cdr:y>
    </cdr:to>
    <cdr:sp macro="" textlink="">
      <cdr:nvSpPr>
        <cdr:cNvPr id="132" name="TextBox 1"/>
        <cdr:cNvSpPr txBox="1"/>
      </cdr:nvSpPr>
      <cdr:spPr>
        <a:xfrm xmlns:a="http://schemas.openxmlformats.org/drawingml/2006/main">
          <a:off x="5232400" y="2508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0.80383</cdr:x>
      <cdr:y>0.49496</cdr:y>
    </cdr:from>
    <cdr:to>
      <cdr:x>0.94104</cdr:x>
      <cdr:y>0.54919</cdr:y>
    </cdr:to>
    <cdr:sp macro="" textlink="">
      <cdr:nvSpPr>
        <cdr:cNvPr id="138" name="TextBox 1"/>
        <cdr:cNvSpPr txBox="1"/>
      </cdr:nvSpPr>
      <cdr:spPr>
        <a:xfrm xmlns:a="http://schemas.openxmlformats.org/drawingml/2006/main">
          <a:off x="7431316" y="2646734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‖BD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0.64401</cdr:x>
      <cdr:y>0.41287</cdr:y>
    </cdr:from>
    <cdr:to>
      <cdr:x>0.68892</cdr:x>
      <cdr:y>0.43384</cdr:y>
    </cdr:to>
    <cdr:cxnSp macro="">
      <cdr:nvCxnSpPr>
        <cdr:cNvPr id="159" name="Straight Connector 158">
          <a:extLst xmlns:a="http://schemas.openxmlformats.org/drawingml/2006/main">
            <a:ext uri="{FF2B5EF4-FFF2-40B4-BE49-F238E27FC236}">
              <a16:creationId xmlns:a16="http://schemas.microsoft.com/office/drawing/2014/main" id="{6911D7F1-6B69-4D94-8D48-CC62EE34E3C2}"/>
            </a:ext>
          </a:extLst>
        </cdr:cNvPr>
        <cdr:cNvCxnSpPr/>
      </cdr:nvCxnSpPr>
      <cdr:spPr>
        <a:xfrm xmlns:a="http://schemas.openxmlformats.org/drawingml/2006/main" flipH="1">
          <a:off x="4962526" y="1812925"/>
          <a:ext cx="346082" cy="920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0.6197</cdr:x>
      <cdr:y>0.42733</cdr:y>
    </cdr:from>
    <cdr:to>
      <cdr:x>0.64524</cdr:x>
      <cdr:y>0.43673</cdr:y>
    </cdr:to>
    <cdr:cxnSp macro="">
      <cdr:nvCxnSpPr>
        <cdr:cNvPr id="160" name="Straight Connector 159">
          <a:extLst xmlns:a="http://schemas.openxmlformats.org/drawingml/2006/main">
            <a:ext uri="{FF2B5EF4-FFF2-40B4-BE49-F238E27FC236}">
              <a16:creationId xmlns:a16="http://schemas.microsoft.com/office/drawing/2014/main" id="{C4A60BCF-2095-4846-96E9-17B76A8B99B0}"/>
            </a:ext>
          </a:extLst>
        </cdr:cNvPr>
        <cdr:cNvCxnSpPr/>
      </cdr:nvCxnSpPr>
      <cdr:spPr>
        <a:xfrm xmlns:a="http://schemas.openxmlformats.org/drawingml/2006/main" flipH="1">
          <a:off x="4775201" y="1876425"/>
          <a:ext cx="196850" cy="4127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0.64277</cdr:x>
      <cdr:y>0.4295</cdr:y>
    </cdr:from>
    <cdr:to>
      <cdr:x>0.64524</cdr:x>
      <cdr:y>0.53145</cdr:y>
    </cdr:to>
    <cdr:cxnSp macro="">
      <cdr:nvCxnSpPr>
        <cdr:cNvPr id="162" name="Straight Connector 161">
          <a:extLst xmlns:a="http://schemas.openxmlformats.org/drawingml/2006/main">
            <a:ext uri="{FF2B5EF4-FFF2-40B4-BE49-F238E27FC236}">
              <a16:creationId xmlns:a16="http://schemas.microsoft.com/office/drawing/2014/main" id="{99501B47-36A7-465F-9E99-3DD0723E533D}"/>
            </a:ext>
          </a:extLst>
        </cdr:cNvPr>
        <cdr:cNvCxnSpPr/>
      </cdr:nvCxnSpPr>
      <cdr:spPr>
        <a:xfrm xmlns:a="http://schemas.openxmlformats.org/drawingml/2006/main" flipH="1">
          <a:off x="4953046" y="1885950"/>
          <a:ext cx="19005" cy="44766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0.53362</cdr:y>
    </cdr:from>
    <cdr:to>
      <cdr:x>0.60692</cdr:x>
      <cdr:y>0.59508</cdr:y>
    </cdr:to>
    <cdr:cxnSp macro="">
      <cdr:nvCxnSpPr>
        <cdr:cNvPr id="165" name="Straight Connector 164">
          <a:extLst xmlns:a="http://schemas.openxmlformats.org/drawingml/2006/main">
            <a:ext uri="{FF2B5EF4-FFF2-40B4-BE49-F238E27FC236}">
              <a16:creationId xmlns:a16="http://schemas.microsoft.com/office/drawing/2014/main" id="{F1C57B76-5304-409A-A320-381453B19325}"/>
            </a:ext>
          </a:extLst>
        </cdr:cNvPr>
        <cdr:cNvCxnSpPr/>
      </cdr:nvCxnSpPr>
      <cdr:spPr>
        <a:xfrm xmlns:a="http://schemas.openxmlformats.org/drawingml/2006/main" flipH="1">
          <a:off x="4603750" y="2343150"/>
          <a:ext cx="73026" cy="26987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0.3708</cdr:x>
      <cdr:y>0.65126</cdr:y>
    </cdr:from>
    <cdr:to>
      <cdr:x>0.58735</cdr:x>
      <cdr:y>0.71851</cdr:y>
    </cdr:to>
    <cdr:sp macro="" textlink="">
      <cdr:nvSpPr>
        <cdr:cNvPr id="134" name="TextBox 1"/>
        <cdr:cNvSpPr txBox="1"/>
      </cdr:nvSpPr>
      <cdr:spPr>
        <a:xfrm xmlns:a="http://schemas.openxmlformats.org/drawingml/2006/main">
          <a:off x="3415554" y="3479800"/>
          <a:ext cx="1994647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solidFill>
                <a:srgbClr val="FF0000"/>
              </a:solidFill>
            </a:rPr>
            <a:t>Entry-Exit Zone 1</a:t>
          </a:r>
        </a:p>
      </cdr:txBody>
    </cdr:sp>
  </cdr:relSizeAnchor>
  <cdr:relSizeAnchor xmlns:cdr="http://schemas.openxmlformats.org/drawingml/2006/chartDrawing">
    <cdr:from>
      <cdr:x>0.83875</cdr:x>
      <cdr:y>0.25442</cdr:y>
    </cdr:from>
    <cdr:to>
      <cdr:x>0.97595</cdr:x>
      <cdr:y>0.30865</cdr:y>
    </cdr:to>
    <cdr:sp macro="" textlink="">
      <cdr:nvSpPr>
        <cdr:cNvPr id="133" name="TextBox 1"/>
        <cdr:cNvSpPr txBox="1"/>
      </cdr:nvSpPr>
      <cdr:spPr>
        <a:xfrm xmlns:a="http://schemas.openxmlformats.org/drawingml/2006/main">
          <a:off x="7754144" y="136048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 i="0">
              <a:solidFill>
                <a:srgbClr val="FF0000"/>
              </a:solidFill>
            </a:rPr>
            <a:t>Other distances</a:t>
          </a:r>
          <a:endParaRPr lang="en-GB" sz="800" b="1" i="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0.80158</cdr:x>
      <cdr:y>0.2516</cdr:y>
    </cdr:from>
    <cdr:to>
      <cdr:x>1</cdr:x>
      <cdr:y>0.63011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410451" y="1345407"/>
          <a:ext cx="1834402" cy="20240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0.36228</cdr:x>
      <cdr:y>0.38524</cdr:y>
    </cdr:from>
    <cdr:to>
      <cdr:x>0.52649</cdr:x>
      <cdr:y>0.52974</cdr:y>
    </cdr:to>
    <cdr:cxnSp macro="">
      <cdr:nvCxnSpPr>
        <cdr:cNvPr id="135" name="Straight Connector 134">
          <a:extLst xmlns:a="http://schemas.openxmlformats.org/drawingml/2006/main">
            <a:ext uri="{FF2B5EF4-FFF2-40B4-BE49-F238E27FC236}">
              <a16:creationId xmlns:a16="http://schemas.microsoft.com/office/drawing/2014/main" id="{283C39D8-5DE5-40B3-B54E-FED7599EDD73}"/>
            </a:ext>
          </a:extLst>
        </cdr:cNvPr>
        <cdr:cNvCxnSpPr/>
      </cdr:nvCxnSpPr>
      <cdr:spPr>
        <a:xfrm xmlns:a="http://schemas.openxmlformats.org/drawingml/2006/main">
          <a:off x="3670300" y="2045447"/>
          <a:ext cx="1663700" cy="76723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0.4192</cdr:x>
      <cdr:y>0.44954</cdr:y>
    </cdr:from>
    <cdr:to>
      <cdr:x>0.44575</cdr:x>
      <cdr:y>0.47275</cdr:y>
    </cdr:to>
    <cdr:cxnSp macro="">
      <cdr:nvCxnSpPr>
        <cdr:cNvPr id="136" name="Straight Arrow Connector 135">
          <a:extLst xmlns:a="http://schemas.openxmlformats.org/drawingml/2006/main">
            <a:ext uri="{FF2B5EF4-FFF2-40B4-BE49-F238E27FC236}">
              <a16:creationId xmlns:a16="http://schemas.microsoft.com/office/drawing/2014/main" id="{DB32A6DB-A8E5-4161-BF35-3BA56C906FEE}"/>
            </a:ext>
          </a:extLst>
        </cdr:cNvPr>
        <cdr:cNvCxnSpPr/>
      </cdr:nvCxnSpPr>
      <cdr:spPr>
        <a:xfrm xmlns:a="http://schemas.openxmlformats.org/drawingml/2006/main">
          <a:off x="4247029" y="2386853"/>
          <a:ext cx="268942" cy="123265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ENTSOG">
      <a:dk1>
        <a:srgbClr val="1F4484"/>
      </a:dk1>
      <a:lt1>
        <a:srgbClr val="FFFFFF"/>
      </a:lt1>
      <a:dk2>
        <a:srgbClr val="6B95C7"/>
      </a:dk2>
      <a:lt2>
        <a:srgbClr val="3E6CA4"/>
      </a:lt2>
      <a:accent1>
        <a:srgbClr val="1F4484"/>
      </a:accent1>
      <a:accent2>
        <a:srgbClr val="829824"/>
      </a:accent2>
      <a:accent3>
        <a:srgbClr val="C1D537"/>
      </a:accent3>
      <a:accent4>
        <a:srgbClr val="E8262C"/>
      </a:accent4>
      <a:accent5>
        <a:srgbClr val="EB7A3B"/>
      </a:accent5>
      <a:accent6>
        <a:srgbClr val="F2CA00"/>
      </a:accent6>
      <a:hlink>
        <a:srgbClr val="1F4484"/>
      </a:hlink>
      <a:folHlink>
        <a:srgbClr val="8D75AB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85C17-EF4E-47D1-88AC-B98ABA20CF01}">
  <dimension ref="A1"/>
  <sheetViews>
    <sheetView showGridLines="0" showRowColHeaders="0" tabSelected="1" workbookViewId="0">
      <selection activeCell="J12" sqref="J12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15"/>
  <sheetViews>
    <sheetView zoomScaleNormal="100" workbookViewId="0"/>
  </sheetViews>
  <sheetFormatPr baseColWidth="10" defaultColWidth="9.140625" defaultRowHeight="15" x14ac:dyDescent="0.25"/>
  <cols>
    <col min="1" max="2" width="9.140625" customWidth="1"/>
    <col min="3" max="3" width="17.42578125" customWidth="1"/>
    <col min="4" max="4" width="23" bestFit="1" customWidth="1"/>
    <col min="5" max="5" width="11.140625" bestFit="1" customWidth="1"/>
    <col min="6" max="6" width="13.42578125" bestFit="1" customWidth="1"/>
    <col min="7" max="7" width="20.85546875" customWidth="1"/>
    <col min="8" max="8" width="12.140625" bestFit="1" customWidth="1"/>
    <col min="9" max="9" width="22" bestFit="1" customWidth="1"/>
    <col min="10" max="10" width="31.5703125" customWidth="1"/>
    <col min="11" max="11" width="22.85546875" customWidth="1"/>
    <col min="12" max="12" width="26.5703125" customWidth="1"/>
    <col min="13" max="13" width="16.7109375" customWidth="1"/>
    <col min="14" max="14" width="10.42578125" customWidth="1"/>
    <col min="15" max="15" width="10" bestFit="1" customWidth="1"/>
    <col min="16" max="16" width="11" bestFit="1" customWidth="1"/>
    <col min="17" max="17" width="12.42578125" bestFit="1" customWidth="1"/>
    <col min="18" max="18" width="10" bestFit="1" customWidth="1"/>
    <col min="19" max="19" width="17" customWidth="1"/>
    <col min="20" max="20" width="19" customWidth="1"/>
    <col min="21" max="21" width="21.140625" customWidth="1"/>
    <col min="22" max="22" width="17.85546875" customWidth="1"/>
    <col min="23" max="23" width="12.42578125" bestFit="1" customWidth="1"/>
    <col min="24" max="24" width="12.5703125" bestFit="1" customWidth="1"/>
    <col min="25" max="25" width="7.7109375" customWidth="1"/>
    <col min="26" max="26" width="19.5703125" bestFit="1" customWidth="1"/>
    <col min="27" max="27" width="16.140625" customWidth="1"/>
    <col min="29" max="29" width="9.7109375" bestFit="1" customWidth="1"/>
    <col min="36" max="36" width="11.42578125" bestFit="1" customWidth="1"/>
    <col min="37" max="37" width="12.85546875" bestFit="1" customWidth="1"/>
    <col min="38" max="38" width="11.7109375" bestFit="1" customWidth="1"/>
    <col min="39" max="39" width="10.7109375" bestFit="1" customWidth="1"/>
    <col min="40" max="43" width="11.42578125" bestFit="1" customWidth="1"/>
    <col min="44" max="44" width="10.85546875" bestFit="1" customWidth="1"/>
    <col min="45" max="49" width="11.42578125" bestFit="1" customWidth="1"/>
    <col min="50" max="50" width="10.85546875" bestFit="1" customWidth="1"/>
    <col min="51" max="54" width="10.28515625" bestFit="1" customWidth="1"/>
  </cols>
  <sheetData>
    <row r="1" spans="2:59" x14ac:dyDescent="0.25">
      <c r="M1" s="37"/>
      <c r="N1" s="37"/>
      <c r="O1" s="37"/>
      <c r="P1" s="37"/>
      <c r="AJ1" s="44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</row>
    <row r="2" spans="2:59" x14ac:dyDescent="0.25">
      <c r="B2" s="64" t="s">
        <v>51</v>
      </c>
      <c r="C2" s="66" t="s">
        <v>24</v>
      </c>
      <c r="D2" s="66" t="s">
        <v>18</v>
      </c>
      <c r="E2" s="66" t="s">
        <v>19</v>
      </c>
      <c r="F2" s="64" t="s">
        <v>51</v>
      </c>
      <c r="G2" s="66" t="s">
        <v>22</v>
      </c>
      <c r="H2" s="66" t="s">
        <v>23</v>
      </c>
      <c r="I2" s="67" t="s">
        <v>52</v>
      </c>
      <c r="J2" s="68" t="s">
        <v>53</v>
      </c>
      <c r="K2" s="66" t="s">
        <v>54</v>
      </c>
      <c r="L2" s="66" t="s">
        <v>55</v>
      </c>
      <c r="M2" s="24"/>
      <c r="N2" s="24"/>
      <c r="O2" s="24"/>
      <c r="P2" s="24"/>
      <c r="Q2" s="24"/>
      <c r="R2" s="24"/>
      <c r="S2" s="24"/>
      <c r="T2" s="24"/>
      <c r="Y2" s="26"/>
      <c r="Z2" s="26"/>
      <c r="AA2" s="19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</row>
    <row r="3" spans="2:59" x14ac:dyDescent="0.25">
      <c r="B3" s="64" t="s">
        <v>0</v>
      </c>
      <c r="C3" s="63" t="s">
        <v>25</v>
      </c>
      <c r="D3" s="63">
        <v>19</v>
      </c>
      <c r="E3" s="63">
        <v>11</v>
      </c>
      <c r="F3" s="64" t="s">
        <v>0</v>
      </c>
      <c r="G3" s="63" t="s">
        <v>26</v>
      </c>
      <c r="H3" s="63" t="s">
        <v>26</v>
      </c>
      <c r="I3" s="61">
        <v>8</v>
      </c>
      <c r="J3" s="62">
        <v>8</v>
      </c>
      <c r="K3" s="63">
        <v>4</v>
      </c>
      <c r="L3" s="63">
        <v>1</v>
      </c>
      <c r="M3" s="25"/>
      <c r="N3" s="25"/>
      <c r="O3" s="40"/>
      <c r="P3" s="40"/>
      <c r="Q3" s="25"/>
      <c r="R3" s="25"/>
      <c r="S3" s="25"/>
      <c r="T3" s="25"/>
      <c r="Y3" s="27"/>
      <c r="Z3" s="27"/>
      <c r="AJ3" s="37"/>
      <c r="AK3" s="45"/>
      <c r="AL3" s="37"/>
      <c r="AM3" s="45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45"/>
      <c r="BB3" s="37"/>
      <c r="BC3" s="37"/>
      <c r="BD3" s="37"/>
      <c r="BE3" s="37"/>
      <c r="BF3" s="37"/>
      <c r="BG3" s="37"/>
    </row>
    <row r="4" spans="2:59" x14ac:dyDescent="0.25">
      <c r="B4" s="64" t="s">
        <v>1</v>
      </c>
      <c r="C4" s="63" t="s">
        <v>27</v>
      </c>
      <c r="D4" s="63">
        <v>13</v>
      </c>
      <c r="E4" s="63">
        <v>25</v>
      </c>
      <c r="F4" s="64" t="s">
        <v>1</v>
      </c>
      <c r="G4" s="63" t="s">
        <v>26</v>
      </c>
      <c r="H4" s="63" t="s">
        <v>26</v>
      </c>
      <c r="I4" s="61">
        <v>70</v>
      </c>
      <c r="J4" s="62">
        <v>100</v>
      </c>
      <c r="K4" s="63">
        <v>68</v>
      </c>
      <c r="L4" s="63">
        <v>90</v>
      </c>
      <c r="M4" s="25"/>
      <c r="N4" s="25"/>
      <c r="O4" s="40"/>
      <c r="P4" s="40"/>
      <c r="Q4" s="25"/>
      <c r="R4" s="25"/>
      <c r="S4" s="25"/>
      <c r="T4" s="25"/>
      <c r="Y4" s="27"/>
      <c r="Z4" s="28"/>
      <c r="AJ4" s="37"/>
      <c r="AK4" s="37"/>
      <c r="AL4" s="45"/>
      <c r="AM4" s="45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45"/>
      <c r="BB4" s="37"/>
      <c r="BC4" s="37"/>
      <c r="BD4" s="37"/>
      <c r="BE4" s="37"/>
      <c r="BF4" s="37"/>
      <c r="BG4" s="37"/>
    </row>
    <row r="5" spans="2:59" x14ac:dyDescent="0.25">
      <c r="B5" s="64" t="s">
        <v>2</v>
      </c>
      <c r="C5" s="63" t="s">
        <v>25</v>
      </c>
      <c r="D5" s="63">
        <v>8</v>
      </c>
      <c r="E5" s="63">
        <v>11</v>
      </c>
      <c r="F5" s="64" t="s">
        <v>2</v>
      </c>
      <c r="G5" s="63" t="s">
        <v>26</v>
      </c>
      <c r="H5" s="63" t="s">
        <v>26</v>
      </c>
      <c r="I5" s="61">
        <v>7</v>
      </c>
      <c r="J5" s="62">
        <v>7</v>
      </c>
      <c r="K5" s="63">
        <v>4</v>
      </c>
      <c r="L5" s="63">
        <v>2</v>
      </c>
      <c r="M5" s="25"/>
      <c r="N5" s="25"/>
      <c r="O5" s="40"/>
      <c r="P5" s="40"/>
      <c r="Q5" s="25"/>
      <c r="R5" s="25"/>
      <c r="S5" s="25"/>
      <c r="T5" s="25"/>
      <c r="Y5" s="27"/>
      <c r="Z5" s="27"/>
      <c r="AJ5" s="37"/>
      <c r="AK5" s="45"/>
      <c r="AL5" s="45"/>
      <c r="AM5" s="45"/>
      <c r="AN5" s="45"/>
      <c r="AO5" s="37"/>
      <c r="AP5" s="45"/>
      <c r="AQ5" s="45"/>
      <c r="AR5" s="37"/>
      <c r="AS5" s="45"/>
      <c r="AT5" s="45"/>
      <c r="AU5" s="45"/>
      <c r="AV5" s="45"/>
      <c r="AW5" s="45"/>
      <c r="AX5" s="37"/>
      <c r="AY5" s="37"/>
      <c r="AZ5" s="37"/>
      <c r="BA5" s="45"/>
      <c r="BB5" s="37"/>
      <c r="BC5" s="37"/>
      <c r="BD5" s="37"/>
      <c r="BE5" s="37"/>
      <c r="BF5" s="37"/>
      <c r="BG5" s="37"/>
    </row>
    <row r="6" spans="2:59" x14ac:dyDescent="0.25">
      <c r="B6" s="64" t="s">
        <v>3</v>
      </c>
      <c r="C6" s="63" t="s">
        <v>28</v>
      </c>
      <c r="D6" s="63">
        <v>12</v>
      </c>
      <c r="E6" s="63">
        <v>22</v>
      </c>
      <c r="F6" s="64" t="s">
        <v>3</v>
      </c>
      <c r="G6" s="63" t="s">
        <v>26</v>
      </c>
      <c r="H6" s="63" t="s">
        <v>29</v>
      </c>
      <c r="I6" s="61">
        <v>10</v>
      </c>
      <c r="J6" s="62">
        <v>0</v>
      </c>
      <c r="K6" s="63">
        <v>4</v>
      </c>
      <c r="L6" s="63">
        <v>0</v>
      </c>
      <c r="M6" s="25"/>
      <c r="N6" s="25"/>
      <c r="O6" s="40"/>
      <c r="P6" s="40"/>
      <c r="Q6" s="25"/>
      <c r="R6" s="25"/>
      <c r="S6" s="25"/>
      <c r="T6" s="25"/>
      <c r="Y6" s="27"/>
      <c r="Z6" s="29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</row>
    <row r="7" spans="2:59" x14ac:dyDescent="0.25">
      <c r="B7" s="64" t="s">
        <v>4</v>
      </c>
      <c r="C7" s="63" t="s">
        <v>28</v>
      </c>
      <c r="D7" s="63">
        <v>7</v>
      </c>
      <c r="E7" s="63">
        <v>15</v>
      </c>
      <c r="F7" s="64" t="s">
        <v>4</v>
      </c>
      <c r="G7" s="63" t="s">
        <v>26</v>
      </c>
      <c r="H7" s="63" t="s">
        <v>29</v>
      </c>
      <c r="I7" s="61">
        <v>10</v>
      </c>
      <c r="J7" s="62">
        <v>0</v>
      </c>
      <c r="K7" s="63">
        <v>6</v>
      </c>
      <c r="L7" s="63">
        <v>0</v>
      </c>
      <c r="M7" s="25"/>
      <c r="N7" s="25"/>
      <c r="O7" s="40"/>
      <c r="P7" s="40"/>
      <c r="Q7" s="25"/>
      <c r="R7" s="25"/>
      <c r="S7" s="25"/>
      <c r="T7" s="25"/>
      <c r="Y7" s="27"/>
      <c r="Z7" s="29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</row>
    <row r="8" spans="2:59" x14ac:dyDescent="0.25">
      <c r="B8" s="64" t="s">
        <v>5</v>
      </c>
      <c r="C8" s="63" t="s">
        <v>30</v>
      </c>
      <c r="D8" s="63">
        <v>2</v>
      </c>
      <c r="E8" s="63">
        <v>17</v>
      </c>
      <c r="F8" s="64" t="s">
        <v>5</v>
      </c>
      <c r="G8" s="63" t="s">
        <v>26</v>
      </c>
      <c r="H8" s="63" t="s">
        <v>29</v>
      </c>
      <c r="I8" s="61">
        <v>30</v>
      </c>
      <c r="J8" s="62">
        <v>0</v>
      </c>
      <c r="K8" s="63">
        <v>30</v>
      </c>
      <c r="L8" s="63">
        <v>0</v>
      </c>
      <c r="M8" s="25"/>
      <c r="N8" s="25"/>
      <c r="O8" s="40"/>
      <c r="P8" s="40"/>
      <c r="Q8" s="25"/>
      <c r="R8" s="25"/>
      <c r="S8" s="25"/>
      <c r="T8" s="25"/>
      <c r="Y8" s="28"/>
      <c r="Z8" s="29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</row>
    <row r="9" spans="2:59" x14ac:dyDescent="0.25">
      <c r="B9" s="64" t="s">
        <v>6</v>
      </c>
      <c r="C9" s="63" t="s">
        <v>28</v>
      </c>
      <c r="D9" s="63">
        <v>20</v>
      </c>
      <c r="E9" s="63">
        <v>18</v>
      </c>
      <c r="F9" s="64" t="s">
        <v>6</v>
      </c>
      <c r="G9" s="63" t="s">
        <v>26</v>
      </c>
      <c r="H9" s="63" t="s">
        <v>29</v>
      </c>
      <c r="I9" s="61">
        <v>20</v>
      </c>
      <c r="J9" s="62">
        <v>0</v>
      </c>
      <c r="K9" s="63">
        <v>20</v>
      </c>
      <c r="L9" s="63">
        <v>0</v>
      </c>
      <c r="M9" s="25"/>
      <c r="N9" s="25"/>
      <c r="O9" s="40"/>
      <c r="P9" s="40"/>
      <c r="Q9" s="25"/>
      <c r="R9" s="25"/>
      <c r="S9" s="25"/>
      <c r="T9" s="25"/>
      <c r="Y9" s="27"/>
      <c r="Z9" s="29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</row>
    <row r="10" spans="2:59" x14ac:dyDescent="0.25">
      <c r="B10" s="64" t="s">
        <v>7</v>
      </c>
      <c r="C10" s="63" t="s">
        <v>31</v>
      </c>
      <c r="D10" s="63">
        <v>9</v>
      </c>
      <c r="E10" s="63">
        <v>20</v>
      </c>
      <c r="F10" s="64" t="s">
        <v>7</v>
      </c>
      <c r="G10" s="63" t="s">
        <v>29</v>
      </c>
      <c r="H10" s="63" t="s">
        <v>26</v>
      </c>
      <c r="I10" s="61">
        <v>0</v>
      </c>
      <c r="J10" s="62">
        <v>60</v>
      </c>
      <c r="K10" s="63">
        <v>0</v>
      </c>
      <c r="L10" s="63">
        <v>60</v>
      </c>
      <c r="M10" s="25"/>
      <c r="N10" s="25"/>
      <c r="O10" s="40"/>
      <c r="P10" s="40"/>
      <c r="Q10" s="25"/>
      <c r="R10" s="25"/>
      <c r="S10" s="25"/>
      <c r="T10" s="25"/>
      <c r="Y10" s="27"/>
      <c r="Z10" s="27"/>
      <c r="AJ10" s="37"/>
      <c r="AK10" s="37"/>
      <c r="AL10" s="37"/>
      <c r="AM10" s="45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45"/>
      <c r="BB10" s="37"/>
      <c r="BC10" s="37"/>
      <c r="BD10" s="37"/>
      <c r="BE10" s="37"/>
      <c r="BF10" s="37"/>
      <c r="BG10" s="37"/>
    </row>
    <row r="11" spans="2:59" x14ac:dyDescent="0.25">
      <c r="B11" s="64" t="s">
        <v>8</v>
      </c>
      <c r="C11" s="63" t="s">
        <v>27</v>
      </c>
      <c r="D11" s="63">
        <v>2</v>
      </c>
      <c r="E11" s="63">
        <v>22</v>
      </c>
      <c r="F11" s="64" t="s">
        <v>8</v>
      </c>
      <c r="G11" s="63" t="s">
        <v>26</v>
      </c>
      <c r="H11" s="63" t="s">
        <v>26</v>
      </c>
      <c r="I11" s="61">
        <v>10</v>
      </c>
      <c r="J11" s="62">
        <v>50</v>
      </c>
      <c r="K11" s="63">
        <v>3</v>
      </c>
      <c r="L11" s="63">
        <v>50</v>
      </c>
      <c r="M11" s="25"/>
      <c r="N11" s="25"/>
      <c r="O11" s="40"/>
      <c r="P11" s="40"/>
      <c r="Q11" s="25"/>
      <c r="R11" s="25"/>
      <c r="S11" s="25"/>
      <c r="T11" s="25"/>
      <c r="Y11" s="27"/>
      <c r="Z11" s="28"/>
      <c r="AJ11" s="37"/>
      <c r="AK11" s="37"/>
      <c r="AL11" s="37"/>
      <c r="AM11" s="45"/>
      <c r="AN11" s="37"/>
      <c r="AO11" s="37"/>
      <c r="AP11" s="37"/>
      <c r="AQ11" s="37"/>
      <c r="AR11" s="37"/>
      <c r="AS11" s="45"/>
      <c r="AT11" s="37"/>
      <c r="AU11" s="37"/>
      <c r="AV11" s="37"/>
      <c r="AW11" s="37"/>
      <c r="AX11" s="37"/>
      <c r="AY11" s="37"/>
      <c r="AZ11" s="37"/>
      <c r="BA11" s="45"/>
      <c r="BB11" s="37"/>
      <c r="BC11" s="37"/>
      <c r="BD11" s="37"/>
      <c r="BE11" s="37"/>
      <c r="BF11" s="37"/>
      <c r="BG11" s="37"/>
    </row>
    <row r="12" spans="2:59" x14ac:dyDescent="0.25">
      <c r="B12" s="64" t="s">
        <v>9</v>
      </c>
      <c r="C12" s="63" t="s">
        <v>27</v>
      </c>
      <c r="D12" s="63">
        <v>25</v>
      </c>
      <c r="E12" s="63">
        <v>6</v>
      </c>
      <c r="F12" s="64" t="s">
        <v>9</v>
      </c>
      <c r="G12" s="63" t="s">
        <v>26</v>
      </c>
      <c r="H12" s="63" t="s">
        <v>29</v>
      </c>
      <c r="I12" s="61">
        <v>10</v>
      </c>
      <c r="J12" s="62">
        <v>0</v>
      </c>
      <c r="K12" s="63">
        <v>8</v>
      </c>
      <c r="L12" s="63">
        <v>0</v>
      </c>
      <c r="M12" s="25"/>
      <c r="N12" s="25"/>
      <c r="O12" s="40"/>
      <c r="P12" s="40"/>
      <c r="Q12" s="25"/>
      <c r="R12" s="25"/>
      <c r="S12" s="25"/>
      <c r="T12" s="25"/>
      <c r="Y12" s="28"/>
      <c r="Z12" s="28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</row>
    <row r="13" spans="2:59" x14ac:dyDescent="0.25">
      <c r="B13" s="64" t="s">
        <v>10</v>
      </c>
      <c r="C13" s="63" t="s">
        <v>27</v>
      </c>
      <c r="D13" s="63">
        <v>25</v>
      </c>
      <c r="E13" s="63">
        <v>3</v>
      </c>
      <c r="F13" s="64" t="s">
        <v>10</v>
      </c>
      <c r="G13" s="63" t="s">
        <v>26</v>
      </c>
      <c r="H13" s="63" t="s">
        <v>26</v>
      </c>
      <c r="I13" s="61">
        <v>60</v>
      </c>
      <c r="J13" s="62">
        <v>60</v>
      </c>
      <c r="K13" s="63">
        <v>60</v>
      </c>
      <c r="L13" s="63">
        <v>40</v>
      </c>
      <c r="M13" s="25"/>
      <c r="N13" s="25"/>
      <c r="O13" s="40"/>
      <c r="P13" s="40"/>
      <c r="Q13" s="25"/>
      <c r="R13" s="25"/>
      <c r="S13" s="25"/>
      <c r="T13" s="25"/>
      <c r="Y13" s="28"/>
      <c r="Z13" s="28"/>
      <c r="AJ13" s="37"/>
      <c r="AK13" s="37"/>
      <c r="AL13" s="37"/>
      <c r="AM13" s="45"/>
      <c r="AN13" s="37"/>
      <c r="AO13" s="37"/>
      <c r="AP13" s="37"/>
      <c r="AQ13" s="37"/>
      <c r="AR13" s="37"/>
      <c r="AS13" s="37"/>
      <c r="AT13" s="37"/>
      <c r="AU13" s="45"/>
      <c r="AV13" s="37"/>
      <c r="AW13" s="37"/>
      <c r="AX13" s="37"/>
      <c r="AY13" s="37"/>
      <c r="AZ13" s="37"/>
      <c r="BA13" s="45"/>
      <c r="BB13" s="37"/>
      <c r="BC13" s="37"/>
      <c r="BD13" s="37"/>
      <c r="BE13" s="37"/>
      <c r="BF13" s="37"/>
      <c r="BG13" s="37"/>
    </row>
    <row r="14" spans="2:59" x14ac:dyDescent="0.25">
      <c r="B14" s="64" t="s">
        <v>11</v>
      </c>
      <c r="C14" s="63" t="s">
        <v>30</v>
      </c>
      <c r="D14" s="63">
        <v>21</v>
      </c>
      <c r="E14" s="63">
        <v>26</v>
      </c>
      <c r="F14" s="64" t="s">
        <v>11</v>
      </c>
      <c r="G14" s="63" t="s">
        <v>26</v>
      </c>
      <c r="H14" s="63" t="s">
        <v>29</v>
      </c>
      <c r="I14" s="61">
        <v>30</v>
      </c>
      <c r="J14" s="62">
        <v>0</v>
      </c>
      <c r="K14" s="63">
        <v>30</v>
      </c>
      <c r="L14" s="63">
        <v>0</v>
      </c>
      <c r="M14" s="25"/>
      <c r="N14" s="25"/>
      <c r="O14" s="40"/>
      <c r="P14" s="40"/>
      <c r="Q14" s="25"/>
      <c r="R14" s="25"/>
      <c r="S14" s="25"/>
      <c r="T14" s="25"/>
      <c r="Y14" s="28"/>
      <c r="Z14" s="29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</row>
    <row r="15" spans="2:59" x14ac:dyDescent="0.25">
      <c r="B15" s="64" t="s">
        <v>12</v>
      </c>
      <c r="C15" s="63" t="s">
        <v>27</v>
      </c>
      <c r="D15" s="63">
        <v>23</v>
      </c>
      <c r="E15" s="63">
        <v>19</v>
      </c>
      <c r="F15" s="64" t="s">
        <v>12</v>
      </c>
      <c r="G15" s="63" t="s">
        <v>26</v>
      </c>
      <c r="H15" s="63" t="s">
        <v>26</v>
      </c>
      <c r="I15" s="61">
        <v>80</v>
      </c>
      <c r="J15" s="62">
        <v>90</v>
      </c>
      <c r="K15" s="63">
        <v>80</v>
      </c>
      <c r="L15" s="63">
        <v>90</v>
      </c>
      <c r="M15" s="25"/>
      <c r="N15" s="25"/>
      <c r="O15" s="40"/>
      <c r="P15" s="40"/>
      <c r="Q15" s="25"/>
      <c r="R15" s="25"/>
      <c r="S15" s="25"/>
      <c r="T15" s="25"/>
      <c r="Y15" s="28"/>
      <c r="Z15" s="27"/>
      <c r="AJ15" s="37"/>
      <c r="AK15" s="37"/>
      <c r="AL15" s="37"/>
      <c r="AM15" s="45"/>
      <c r="AN15" s="37"/>
      <c r="AO15" s="37"/>
      <c r="AP15" s="37"/>
      <c r="AQ15" s="37"/>
      <c r="AR15" s="37"/>
      <c r="AS15" s="37"/>
      <c r="AT15" s="37"/>
      <c r="AU15" s="37"/>
      <c r="AV15" s="37"/>
      <c r="AW15" s="45"/>
      <c r="AX15" s="37"/>
      <c r="AY15" s="37"/>
      <c r="AZ15" s="37"/>
      <c r="BA15" s="45"/>
      <c r="BB15" s="37"/>
      <c r="BC15" s="37"/>
      <c r="BD15" s="37"/>
      <c r="BE15" s="37"/>
      <c r="BF15" s="37"/>
      <c r="BG15" s="37"/>
    </row>
    <row r="16" spans="2:59" x14ac:dyDescent="0.25">
      <c r="B16" s="64" t="s">
        <v>13</v>
      </c>
      <c r="C16" s="63" t="s">
        <v>31</v>
      </c>
      <c r="D16" s="63">
        <v>16</v>
      </c>
      <c r="E16" s="63">
        <v>14</v>
      </c>
      <c r="F16" s="64" t="s">
        <v>13</v>
      </c>
      <c r="G16" s="63" t="s">
        <v>29</v>
      </c>
      <c r="H16" s="63" t="s">
        <v>26</v>
      </c>
      <c r="I16" s="61">
        <v>0</v>
      </c>
      <c r="J16" s="62">
        <v>20</v>
      </c>
      <c r="K16" s="63">
        <v>0</v>
      </c>
      <c r="L16" s="63">
        <v>10</v>
      </c>
      <c r="M16" s="25"/>
      <c r="N16" s="25"/>
      <c r="O16" s="40"/>
      <c r="P16" s="40"/>
      <c r="Q16" s="25"/>
      <c r="R16" s="25"/>
      <c r="S16" s="25"/>
      <c r="T16" s="25"/>
      <c r="Y16" s="29"/>
      <c r="Z16" s="27"/>
      <c r="AJ16" s="37"/>
      <c r="AK16" s="37"/>
      <c r="AL16" s="37"/>
      <c r="AM16" s="45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45"/>
      <c r="BB16" s="37"/>
      <c r="BC16" s="37"/>
      <c r="BD16" s="37"/>
      <c r="BE16" s="37"/>
      <c r="BF16" s="37"/>
      <c r="BG16" s="37"/>
    </row>
    <row r="17" spans="2:59" x14ac:dyDescent="0.25">
      <c r="B17" s="64" t="s">
        <v>14</v>
      </c>
      <c r="C17" s="63" t="s">
        <v>31</v>
      </c>
      <c r="D17" s="63">
        <v>21</v>
      </c>
      <c r="E17" s="63">
        <v>14</v>
      </c>
      <c r="F17" s="64" t="s">
        <v>14</v>
      </c>
      <c r="G17" s="63" t="s">
        <v>29</v>
      </c>
      <c r="H17" s="63" t="s">
        <v>26</v>
      </c>
      <c r="I17" s="61">
        <v>0</v>
      </c>
      <c r="J17" s="62">
        <v>50</v>
      </c>
      <c r="K17" s="63">
        <v>0</v>
      </c>
      <c r="L17" s="63">
        <v>50</v>
      </c>
      <c r="M17" s="25"/>
      <c r="N17" s="25"/>
      <c r="O17" s="40"/>
      <c r="P17" s="40"/>
      <c r="Q17" s="25"/>
      <c r="R17" s="25"/>
      <c r="S17" s="25"/>
      <c r="T17" s="25"/>
      <c r="Y17" s="29"/>
      <c r="Z17" s="27"/>
      <c r="AJ17" s="37"/>
      <c r="AK17" s="37"/>
      <c r="AL17" s="37"/>
      <c r="AM17" s="45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45"/>
      <c r="BB17" s="37"/>
      <c r="BC17" s="37"/>
      <c r="BD17" s="37"/>
      <c r="BE17" s="37"/>
      <c r="BF17" s="37"/>
      <c r="BG17" s="37"/>
    </row>
    <row r="18" spans="2:59" x14ac:dyDescent="0.25">
      <c r="B18" s="64" t="s">
        <v>15</v>
      </c>
      <c r="C18" s="63" t="s">
        <v>31</v>
      </c>
      <c r="D18" s="63">
        <v>9</v>
      </c>
      <c r="E18" s="63">
        <v>22</v>
      </c>
      <c r="F18" s="64" t="s">
        <v>15</v>
      </c>
      <c r="G18" s="63" t="s">
        <v>29</v>
      </c>
      <c r="H18" s="63" t="s">
        <v>26</v>
      </c>
      <c r="I18" s="61">
        <v>0</v>
      </c>
      <c r="J18" s="62">
        <v>10</v>
      </c>
      <c r="K18" s="63">
        <v>0</v>
      </c>
      <c r="L18" s="63">
        <v>10</v>
      </c>
      <c r="M18" s="25"/>
      <c r="N18" s="25"/>
      <c r="O18" s="40"/>
      <c r="P18" s="40"/>
      <c r="Q18" s="25"/>
      <c r="R18" s="25"/>
      <c r="S18" s="25"/>
      <c r="T18" s="25"/>
      <c r="Y18" s="29"/>
      <c r="Z18" s="28"/>
      <c r="AJ18" s="37"/>
      <c r="AK18" s="37"/>
      <c r="AL18" s="37"/>
      <c r="AM18" s="45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45"/>
      <c r="BB18" s="37"/>
      <c r="BC18" s="37"/>
      <c r="BD18" s="37"/>
      <c r="BE18" s="37"/>
      <c r="BF18" s="37"/>
      <c r="BG18" s="37"/>
    </row>
    <row r="19" spans="2:59" x14ac:dyDescent="0.25">
      <c r="B19" s="64" t="s">
        <v>16</v>
      </c>
      <c r="C19" s="63" t="s">
        <v>27</v>
      </c>
      <c r="D19" s="63">
        <v>11</v>
      </c>
      <c r="E19" s="63">
        <v>1</v>
      </c>
      <c r="F19" s="64" t="s">
        <v>16</v>
      </c>
      <c r="G19" s="63" t="s">
        <v>26</v>
      </c>
      <c r="H19" s="63" t="s">
        <v>29</v>
      </c>
      <c r="I19" s="61">
        <v>90</v>
      </c>
      <c r="J19" s="62">
        <v>0</v>
      </c>
      <c r="K19" s="63">
        <v>20</v>
      </c>
      <c r="L19" s="63">
        <v>0</v>
      </c>
      <c r="M19" s="25"/>
      <c r="N19" s="25"/>
      <c r="O19" s="40"/>
      <c r="P19" s="40"/>
      <c r="Q19" s="25"/>
      <c r="R19" s="25"/>
      <c r="S19" s="25"/>
      <c r="T19" s="25"/>
      <c r="Y19" s="27"/>
      <c r="Z19" s="29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</row>
    <row r="20" spans="2:59" x14ac:dyDescent="0.25">
      <c r="B20" s="64" t="s">
        <v>17</v>
      </c>
      <c r="C20" s="63" t="s">
        <v>27</v>
      </c>
      <c r="D20" s="63">
        <v>6</v>
      </c>
      <c r="E20" s="63">
        <v>3</v>
      </c>
      <c r="F20" s="64" t="s">
        <v>17</v>
      </c>
      <c r="G20" s="63" t="s">
        <v>29</v>
      </c>
      <c r="H20" s="63" t="s">
        <v>26</v>
      </c>
      <c r="I20" s="61">
        <v>0</v>
      </c>
      <c r="J20" s="62">
        <v>97</v>
      </c>
      <c r="K20" s="63">
        <v>0</v>
      </c>
      <c r="L20" s="63">
        <v>24</v>
      </c>
      <c r="M20" s="25"/>
      <c r="N20" s="25"/>
      <c r="O20" s="40"/>
      <c r="P20" s="40"/>
      <c r="Q20" s="25"/>
      <c r="R20" s="25"/>
      <c r="S20" s="25"/>
      <c r="T20" s="25"/>
      <c r="Y20" s="29"/>
      <c r="Z20" s="27"/>
      <c r="AJ20" s="37"/>
      <c r="AK20" s="45"/>
      <c r="AL20" s="45"/>
      <c r="AM20" s="37"/>
      <c r="AN20" s="45"/>
      <c r="AO20" s="37"/>
      <c r="AP20" s="45"/>
      <c r="AQ20" s="45"/>
      <c r="AR20" s="37"/>
      <c r="AS20" s="45"/>
      <c r="AT20" s="45"/>
      <c r="AU20" s="45"/>
      <c r="AV20" s="45"/>
      <c r="AW20" s="45"/>
      <c r="AX20" s="37"/>
      <c r="AY20" s="37"/>
      <c r="AZ20" s="37"/>
      <c r="BA20" s="37"/>
      <c r="BB20" s="37"/>
      <c r="BC20" s="37"/>
      <c r="BD20" s="37"/>
      <c r="BE20" s="37"/>
      <c r="BF20" s="37"/>
      <c r="BG20" s="37"/>
    </row>
    <row r="21" spans="2:59" x14ac:dyDescent="0.25">
      <c r="B21" s="64" t="s">
        <v>20</v>
      </c>
      <c r="C21" s="63" t="s">
        <v>32</v>
      </c>
      <c r="D21" s="63">
        <v>21</v>
      </c>
      <c r="E21" s="65">
        <f>55/3</f>
        <v>18.333333333333332</v>
      </c>
      <c r="F21" s="64" t="s">
        <v>20</v>
      </c>
      <c r="G21" s="63" t="s">
        <v>29</v>
      </c>
      <c r="H21" s="63" t="s">
        <v>29</v>
      </c>
      <c r="I21" s="63"/>
      <c r="J21" s="63"/>
      <c r="K21" s="63"/>
      <c r="L21" s="63"/>
      <c r="M21" s="52"/>
      <c r="N21" s="53"/>
      <c r="O21" s="53"/>
      <c r="P21" s="53"/>
      <c r="Q21" s="114"/>
      <c r="R21" s="115"/>
      <c r="S21" s="115"/>
      <c r="T21" s="115"/>
      <c r="Y21" s="30"/>
      <c r="Z21" s="30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</row>
    <row r="22" spans="2:59" x14ac:dyDescent="0.25">
      <c r="B22" s="64" t="s">
        <v>21</v>
      </c>
      <c r="C22" s="63" t="s">
        <v>32</v>
      </c>
      <c r="D22" s="65">
        <f>136/7</f>
        <v>19.428571428571427</v>
      </c>
      <c r="E22" s="63">
        <v>14</v>
      </c>
      <c r="F22" s="64" t="s">
        <v>21</v>
      </c>
      <c r="G22" s="63" t="s">
        <v>29</v>
      </c>
      <c r="H22" s="63" t="s">
        <v>29</v>
      </c>
      <c r="I22" s="63"/>
      <c r="J22" s="63"/>
      <c r="K22" s="63"/>
      <c r="L22" s="63"/>
      <c r="M22" s="37"/>
      <c r="N22" s="37"/>
      <c r="O22" s="37"/>
      <c r="P22" s="37"/>
      <c r="Y22" s="30"/>
      <c r="Z22" s="30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37"/>
      <c r="BD22" s="37"/>
      <c r="BE22" s="37"/>
      <c r="BF22" s="37"/>
      <c r="BG22" s="37"/>
    </row>
    <row r="23" spans="2:59" x14ac:dyDescent="0.25"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37"/>
      <c r="N23" s="37"/>
      <c r="O23" s="37"/>
      <c r="P23" s="37"/>
      <c r="Y23" s="26"/>
      <c r="Z23" s="26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</row>
    <row r="24" spans="2:59" x14ac:dyDescent="0.25">
      <c r="B24" s="63"/>
      <c r="C24" s="63"/>
      <c r="D24" s="63"/>
      <c r="E24" s="63"/>
      <c r="F24" s="63"/>
      <c r="G24" s="63">
        <v>13</v>
      </c>
      <c r="H24" s="63">
        <v>11</v>
      </c>
      <c r="I24" s="64">
        <f>SUM(I3:I22)</f>
        <v>435</v>
      </c>
      <c r="J24" s="64">
        <f>SUM(J3:J22)</f>
        <v>552</v>
      </c>
      <c r="K24" s="66">
        <f>SUM(K3:K22)</f>
        <v>337</v>
      </c>
      <c r="L24" s="66">
        <f>SUM(L3:L22)</f>
        <v>427</v>
      </c>
      <c r="M24" s="37"/>
      <c r="N24" s="37"/>
      <c r="O24" s="40"/>
      <c r="P24" s="40"/>
      <c r="Q24" s="2"/>
      <c r="R24" s="2"/>
      <c r="Y24" s="31"/>
      <c r="Z24" s="31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</row>
    <row r="25" spans="2:59" x14ac:dyDescent="0.25">
      <c r="M25" s="37"/>
      <c r="N25" s="37"/>
      <c r="O25" s="37"/>
      <c r="P25" s="37"/>
      <c r="U25" s="1"/>
      <c r="AJ25" s="44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</row>
    <row r="26" spans="2:59" x14ac:dyDescent="0.25"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</row>
    <row r="27" spans="2:59" ht="15.75" thickBot="1" x14ac:dyDescent="0.3">
      <c r="N27" s="55"/>
      <c r="O27" s="55"/>
      <c r="AJ27" s="37"/>
      <c r="AK27" s="45"/>
      <c r="AL27" s="37"/>
      <c r="AM27" s="45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45"/>
      <c r="BC27" s="37"/>
      <c r="BD27" s="37"/>
      <c r="BE27" s="37"/>
      <c r="BF27" s="37"/>
      <c r="BG27" s="37"/>
    </row>
    <row r="28" spans="2:59" ht="15.75" thickBot="1" x14ac:dyDescent="0.3">
      <c r="J28" s="15" t="s">
        <v>34</v>
      </c>
      <c r="K28" s="16"/>
      <c r="L28" s="16"/>
      <c r="M28" s="17"/>
      <c r="N28" s="75" t="s">
        <v>57</v>
      </c>
      <c r="O28" s="55"/>
      <c r="AJ28" s="37"/>
      <c r="AK28" s="37"/>
      <c r="AL28" s="45"/>
      <c r="AM28" s="45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45"/>
      <c r="BC28" s="37"/>
      <c r="BD28" s="37"/>
      <c r="BE28" s="37"/>
      <c r="BF28" s="37"/>
      <c r="BG28" s="37"/>
    </row>
    <row r="29" spans="2:59" x14ac:dyDescent="0.25">
      <c r="J29" s="9" t="s">
        <v>76</v>
      </c>
      <c r="K29" s="10"/>
      <c r="L29" s="10"/>
      <c r="M29" s="11"/>
      <c r="N29" s="71">
        <v>1000</v>
      </c>
      <c r="O29" s="10"/>
      <c r="AJ29" s="37"/>
      <c r="AK29" s="45"/>
      <c r="AL29" s="45"/>
      <c r="AM29" s="45"/>
      <c r="AN29" s="37"/>
      <c r="AO29" s="37"/>
      <c r="AP29" s="37"/>
      <c r="AQ29" s="37"/>
      <c r="AR29" s="45"/>
      <c r="AS29" s="45"/>
      <c r="AT29" s="37"/>
      <c r="AU29" s="45"/>
      <c r="AV29" s="37"/>
      <c r="AW29" s="45"/>
      <c r="AX29" s="45"/>
      <c r="AY29" s="45"/>
      <c r="AZ29" s="45"/>
      <c r="BA29" s="37"/>
      <c r="BB29" s="37"/>
      <c r="BC29" s="37"/>
      <c r="BD29" s="37"/>
      <c r="BE29" s="37"/>
      <c r="BF29" s="37"/>
      <c r="BG29" s="37"/>
    </row>
    <row r="30" spans="2:59" x14ac:dyDescent="0.25">
      <c r="J30" s="9" t="s">
        <v>33</v>
      </c>
      <c r="K30" s="10"/>
      <c r="L30" s="10"/>
      <c r="M30" s="11"/>
      <c r="N30" s="72">
        <v>0.5</v>
      </c>
      <c r="O30" s="69"/>
      <c r="AJ30" s="37"/>
      <c r="AK30" s="37"/>
      <c r="AL30" s="37"/>
      <c r="AM30" s="45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45"/>
      <c r="BC30" s="37"/>
      <c r="BD30" s="37"/>
      <c r="BE30" s="37"/>
      <c r="BF30" s="37"/>
      <c r="BG30" s="37"/>
    </row>
    <row r="31" spans="2:59" x14ac:dyDescent="0.25">
      <c r="J31" s="9" t="s">
        <v>35</v>
      </c>
      <c r="K31" s="10"/>
      <c r="L31" s="10"/>
      <c r="M31" s="11"/>
      <c r="N31" s="73">
        <f>N29*N30</f>
        <v>500</v>
      </c>
      <c r="O31" s="70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</row>
    <row r="32" spans="2:59" ht="15.75" thickBot="1" x14ac:dyDescent="0.3">
      <c r="J32" s="12" t="s">
        <v>36</v>
      </c>
      <c r="K32" s="13"/>
      <c r="L32" s="13"/>
      <c r="M32" s="14"/>
      <c r="N32" s="74">
        <f>N29*(1-N30)</f>
        <v>500</v>
      </c>
      <c r="O32" s="70"/>
      <c r="AJ32" s="37"/>
      <c r="AK32" s="37"/>
      <c r="AL32" s="37"/>
      <c r="AM32" s="45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45"/>
      <c r="BC32" s="37"/>
      <c r="BD32" s="37"/>
      <c r="BE32" s="37"/>
      <c r="BF32" s="37"/>
      <c r="BG32" s="37"/>
    </row>
    <row r="33" spans="3:59" x14ac:dyDescent="0.25">
      <c r="J33" s="10"/>
      <c r="K33" s="10"/>
      <c r="L33" s="10"/>
      <c r="M33" s="10"/>
      <c r="N33" s="18"/>
      <c r="O33" s="10"/>
      <c r="AJ33" s="37"/>
      <c r="AK33" s="37"/>
      <c r="AL33" s="37"/>
      <c r="AM33" s="45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45"/>
      <c r="BC33" s="37"/>
      <c r="BD33" s="37"/>
      <c r="BE33" s="37"/>
      <c r="BF33" s="37"/>
      <c r="BG33" s="37"/>
    </row>
    <row r="34" spans="3:59" x14ac:dyDescent="0.25">
      <c r="J34" s="10"/>
      <c r="K34" s="10"/>
      <c r="L34" s="10"/>
      <c r="M34" s="10"/>
      <c r="N34" s="18"/>
      <c r="O34" s="10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</row>
    <row r="35" spans="3:59" x14ac:dyDescent="0.25">
      <c r="AJ35" s="37"/>
      <c r="AK35" s="37"/>
      <c r="AL35" s="37"/>
      <c r="AM35" s="45"/>
      <c r="AN35" s="37"/>
      <c r="AO35" s="37"/>
      <c r="AP35" s="37"/>
      <c r="AQ35" s="37"/>
      <c r="AR35" s="37"/>
      <c r="AS35" s="45"/>
      <c r="AT35" s="37"/>
      <c r="AU35" s="37"/>
      <c r="AV35" s="37"/>
      <c r="AW35" s="37"/>
      <c r="AX35" s="37"/>
      <c r="AY35" s="37"/>
      <c r="AZ35" s="37"/>
      <c r="BA35" s="37"/>
      <c r="BB35" s="45"/>
      <c r="BC35" s="37"/>
      <c r="BD35" s="37"/>
      <c r="BE35" s="37"/>
      <c r="BF35" s="37"/>
      <c r="BG35" s="37"/>
    </row>
    <row r="36" spans="3:59" x14ac:dyDescent="0.25">
      <c r="AJ36" s="37"/>
      <c r="AK36" s="37"/>
      <c r="AL36" s="37"/>
      <c r="AM36" s="45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45"/>
      <c r="BC36" s="37"/>
      <c r="BD36" s="37"/>
      <c r="BE36" s="37"/>
      <c r="BF36" s="37"/>
      <c r="BG36" s="37"/>
    </row>
    <row r="37" spans="3:59" x14ac:dyDescent="0.25">
      <c r="AJ37" s="37"/>
      <c r="AK37" s="37"/>
      <c r="AL37" s="37"/>
      <c r="AM37" s="45"/>
      <c r="AN37" s="37"/>
      <c r="AO37" s="37"/>
      <c r="AP37" s="37"/>
      <c r="AQ37" s="37"/>
      <c r="AR37" s="37"/>
      <c r="AS37" s="37"/>
      <c r="AT37" s="37"/>
      <c r="AU37" s="45"/>
      <c r="AV37" s="37"/>
      <c r="AW37" s="37"/>
      <c r="AX37" s="37"/>
      <c r="AY37" s="37"/>
      <c r="AZ37" s="37"/>
      <c r="BA37" s="37"/>
      <c r="BB37" s="45"/>
      <c r="BC37" s="37"/>
      <c r="BD37" s="37"/>
      <c r="BE37" s="37"/>
      <c r="BF37" s="37"/>
      <c r="BG37" s="37"/>
    </row>
    <row r="38" spans="3:59" x14ac:dyDescent="0.25">
      <c r="C38" s="3" t="s">
        <v>40</v>
      </c>
      <c r="AJ38" s="37"/>
      <c r="AK38" s="37"/>
      <c r="AL38" s="37"/>
      <c r="AM38" s="45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45"/>
      <c r="BC38" s="37"/>
      <c r="BD38" s="37"/>
      <c r="BE38" s="37"/>
      <c r="BF38" s="37"/>
      <c r="BG38" s="37"/>
    </row>
    <row r="39" spans="3:59" x14ac:dyDescent="0.25">
      <c r="C39" s="6" t="s">
        <v>39</v>
      </c>
      <c r="AJ39" s="37"/>
      <c r="AK39" s="37"/>
      <c r="AL39" s="37"/>
      <c r="AM39" s="45"/>
      <c r="AN39" s="37"/>
      <c r="AO39" s="37"/>
      <c r="AP39" s="37"/>
      <c r="AQ39" s="37"/>
      <c r="AR39" s="37"/>
      <c r="AS39" s="37"/>
      <c r="AT39" s="37"/>
      <c r="AU39" s="37"/>
      <c r="AV39" s="37"/>
      <c r="AW39" s="45"/>
      <c r="AX39" s="37"/>
      <c r="AY39" s="37"/>
      <c r="AZ39" s="37"/>
      <c r="BA39" s="37"/>
      <c r="BB39" s="45"/>
      <c r="BC39" s="37"/>
      <c r="BD39" s="37"/>
      <c r="BE39" s="37"/>
      <c r="BF39" s="37"/>
      <c r="BG39" s="37"/>
    </row>
    <row r="40" spans="3:59" x14ac:dyDescent="0.25"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7"/>
      <c r="X40" s="37"/>
      <c r="Y40" s="37"/>
      <c r="Z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</row>
    <row r="41" spans="3:59" x14ac:dyDescent="0.25">
      <c r="C41" s="33"/>
      <c r="D41" s="46" t="s">
        <v>38</v>
      </c>
      <c r="E41" s="46"/>
      <c r="F41" s="46"/>
      <c r="G41" s="47"/>
      <c r="H41" s="47"/>
      <c r="I41" s="47"/>
      <c r="J41" s="47"/>
      <c r="K41" s="47"/>
      <c r="L41" s="47"/>
      <c r="M41" s="47"/>
      <c r="N41" s="47"/>
      <c r="S41" s="35"/>
      <c r="T41" s="35"/>
      <c r="U41" s="35"/>
      <c r="V41" s="36"/>
      <c r="W41" s="5"/>
      <c r="X41" s="37"/>
      <c r="Y41" s="35"/>
      <c r="Z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</row>
    <row r="42" spans="3:59" x14ac:dyDescent="0.25">
      <c r="C42" s="83" t="s">
        <v>37</v>
      </c>
      <c r="D42" s="76" t="s">
        <v>0</v>
      </c>
      <c r="E42" s="76" t="s">
        <v>1</v>
      </c>
      <c r="F42" s="76" t="s">
        <v>2</v>
      </c>
      <c r="G42" s="76" t="s">
        <v>7</v>
      </c>
      <c r="H42" s="76" t="s">
        <v>8</v>
      </c>
      <c r="I42" s="77" t="s">
        <v>10</v>
      </c>
      <c r="J42" s="77" t="s">
        <v>12</v>
      </c>
      <c r="K42" s="77" t="s">
        <v>13</v>
      </c>
      <c r="L42" s="77" t="s">
        <v>14</v>
      </c>
      <c r="M42" s="77" t="s">
        <v>15</v>
      </c>
      <c r="N42" s="77" t="s">
        <v>17</v>
      </c>
      <c r="O42" s="63"/>
      <c r="P42" s="78" t="s">
        <v>41</v>
      </c>
      <c r="Q42" s="78" t="s">
        <v>58</v>
      </c>
      <c r="R42" s="78" t="s">
        <v>59</v>
      </c>
      <c r="S42" s="32"/>
      <c r="T42" s="32"/>
      <c r="U42" s="38"/>
      <c r="V42" s="35"/>
      <c r="W42" s="39"/>
      <c r="X42" s="40"/>
      <c r="Y42" s="41"/>
      <c r="Z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</row>
    <row r="43" spans="3:59" x14ac:dyDescent="0.25">
      <c r="C43" s="83" t="s">
        <v>0</v>
      </c>
      <c r="D43" s="79">
        <v>0</v>
      </c>
      <c r="E43" s="80">
        <v>20.462185144412171</v>
      </c>
      <c r="F43" s="79">
        <v>0</v>
      </c>
      <c r="G43" s="80">
        <v>13.462185144412171</v>
      </c>
      <c r="H43" s="80">
        <v>22.462185144412171</v>
      </c>
      <c r="I43" s="80">
        <v>10</v>
      </c>
      <c r="J43" s="80">
        <v>8.9907160825984924</v>
      </c>
      <c r="K43" s="80">
        <v>4.2426406871192848</v>
      </c>
      <c r="L43" s="80">
        <v>3.6055512754639891</v>
      </c>
      <c r="M43" s="80">
        <v>15.462185144412171</v>
      </c>
      <c r="N43" s="79">
        <v>0</v>
      </c>
      <c r="O43" s="63"/>
      <c r="P43" s="81">
        <f>(MMULT(D43:N43,D68:D78))/D80</f>
        <v>13.397318246012031</v>
      </c>
      <c r="Q43" s="81">
        <f t="array" ref="Q43">MMULT(TRANSPOSE(D102:D114),P43:P55)</f>
        <v>6491.8166035599024</v>
      </c>
      <c r="R43" s="82">
        <f t="shared" ref="R43:R55" si="0">D102*P43/Q$43</f>
        <v>8.2548963189535418E-3</v>
      </c>
      <c r="S43" s="32"/>
      <c r="T43" s="32"/>
      <c r="U43" s="38"/>
      <c r="V43" s="35"/>
      <c r="W43" s="39"/>
      <c r="X43" s="37"/>
      <c r="Y43" s="42"/>
      <c r="Z43" s="37"/>
      <c r="AJ43" s="37"/>
      <c r="AK43" s="45"/>
      <c r="AL43" s="45"/>
      <c r="AM43" s="45"/>
      <c r="AN43" s="37"/>
      <c r="AO43" s="37"/>
      <c r="AP43" s="37"/>
      <c r="AQ43" s="37"/>
      <c r="AR43" s="45"/>
      <c r="AS43" s="45"/>
      <c r="AT43" s="37"/>
      <c r="AU43" s="45"/>
      <c r="AV43" s="37"/>
      <c r="AW43" s="45"/>
      <c r="AX43" s="45"/>
      <c r="AY43" s="45"/>
      <c r="AZ43" s="45"/>
      <c r="BA43" s="37"/>
      <c r="BB43" s="37"/>
      <c r="BC43" s="37"/>
      <c r="BD43" s="37"/>
      <c r="BE43" s="37"/>
      <c r="BF43" s="37"/>
      <c r="BG43" s="37"/>
    </row>
    <row r="44" spans="3:59" x14ac:dyDescent="0.25">
      <c r="C44" s="83" t="s">
        <v>1</v>
      </c>
      <c r="D44" s="80">
        <v>20.462185144412171</v>
      </c>
      <c r="E44" s="79">
        <v>0</v>
      </c>
      <c r="F44" s="79">
        <v>0</v>
      </c>
      <c r="G44" s="80">
        <v>7</v>
      </c>
      <c r="H44" s="80">
        <v>12</v>
      </c>
      <c r="I44" s="80">
        <v>30.462185144412171</v>
      </c>
      <c r="J44" s="80">
        <v>26.604709264427392</v>
      </c>
      <c r="K44" s="80">
        <v>16.219544457292887</v>
      </c>
      <c r="L44" s="80">
        <v>21.219544457292887</v>
      </c>
      <c r="M44" s="80">
        <v>5</v>
      </c>
      <c r="N44" s="79">
        <v>0</v>
      </c>
      <c r="O44" s="63"/>
      <c r="P44" s="81">
        <f>(MMULT(D44:N44,E68:E78))/E80</f>
        <v>19.056418302755425</v>
      </c>
      <c r="Q44" s="83"/>
      <c r="R44" s="82">
        <f t="shared" si="0"/>
        <v>0.19961075977974704</v>
      </c>
      <c r="S44" s="38"/>
      <c r="T44" s="32"/>
      <c r="U44" s="32"/>
      <c r="V44" s="35"/>
      <c r="W44" s="39"/>
      <c r="X44" s="37"/>
      <c r="Y44" s="43"/>
      <c r="Z44" s="37"/>
      <c r="AB44" s="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</row>
    <row r="45" spans="3:59" x14ac:dyDescent="0.25">
      <c r="C45" s="83" t="s">
        <v>2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80">
        <v>8.2462112512353212</v>
      </c>
      <c r="O45" s="63"/>
      <c r="P45" s="81">
        <f>(MMULT(D45:N45,F68:F78))/F80</f>
        <v>8.2462112512353212</v>
      </c>
      <c r="Q45" s="83"/>
      <c r="R45" s="82">
        <f t="shared" si="0"/>
        <v>5.080988422694113E-3</v>
      </c>
      <c r="S45" s="32"/>
      <c r="T45" s="32"/>
      <c r="U45" s="38"/>
      <c r="V45" s="35"/>
      <c r="W45" s="39"/>
      <c r="X45" s="37"/>
      <c r="Y45" s="41"/>
      <c r="Z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</row>
    <row r="46" spans="3:59" x14ac:dyDescent="0.25">
      <c r="C46" s="83" t="s">
        <v>3</v>
      </c>
      <c r="D46" s="80">
        <v>13.186912597118443</v>
      </c>
      <c r="E46" s="80">
        <v>3.1622776601683795</v>
      </c>
      <c r="F46" s="79">
        <v>0</v>
      </c>
      <c r="G46" s="80">
        <v>5</v>
      </c>
      <c r="H46" s="80">
        <v>10</v>
      </c>
      <c r="I46" s="80">
        <v>23.186912597118443</v>
      </c>
      <c r="J46" s="80">
        <v>19.329436717133664</v>
      </c>
      <c r="K46" s="80">
        <v>8.9442719099991592</v>
      </c>
      <c r="L46" s="80">
        <v>13.944271909999159</v>
      </c>
      <c r="M46" s="80">
        <v>3</v>
      </c>
      <c r="N46" s="79">
        <v>0</v>
      </c>
      <c r="O46" s="63"/>
      <c r="P46" s="81">
        <f>(MMULT(D46:N46,G68:G78))/G80</f>
        <v>11.425371633513691</v>
      </c>
      <c r="Q46" s="83"/>
      <c r="R46" s="82">
        <f t="shared" si="0"/>
        <v>7.039861001155447E-3</v>
      </c>
      <c r="S46" s="32"/>
      <c r="T46" s="32"/>
      <c r="U46" s="32"/>
      <c r="V46" s="35"/>
      <c r="W46" s="39"/>
      <c r="X46" s="37"/>
      <c r="Y46" s="41"/>
      <c r="Z46" s="37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37"/>
      <c r="BD46" s="37"/>
      <c r="BE46" s="37"/>
      <c r="BF46" s="37"/>
      <c r="BG46" s="37"/>
    </row>
    <row r="47" spans="3:59" x14ac:dyDescent="0.25">
      <c r="C47" s="83" t="s">
        <v>4</v>
      </c>
      <c r="D47" s="80">
        <v>18.847349951546676</v>
      </c>
      <c r="E47" s="80">
        <v>12.385164807134505</v>
      </c>
      <c r="F47" s="80">
        <v>4.1231056256176606</v>
      </c>
      <c r="G47" s="80">
        <v>5.3851648071345037</v>
      </c>
      <c r="H47" s="80">
        <v>14.385164807134505</v>
      </c>
      <c r="I47" s="80">
        <v>28.847349951546676</v>
      </c>
      <c r="J47" s="80">
        <v>24.989874071561893</v>
      </c>
      <c r="K47" s="80">
        <v>14.604709264427392</v>
      </c>
      <c r="L47" s="80">
        <v>19.604709264427392</v>
      </c>
      <c r="M47" s="80">
        <v>7.3851648071345037</v>
      </c>
      <c r="N47" s="80">
        <v>12.369316876852981</v>
      </c>
      <c r="O47" s="63"/>
      <c r="P47" s="81">
        <f>(MMULT(D47:N47,H68:H78))/H80</f>
        <v>16.590414510804642</v>
      </c>
      <c r="Q47" s="83"/>
      <c r="R47" s="82">
        <f t="shared" si="0"/>
        <v>1.5333533453523928E-2</v>
      </c>
      <c r="S47" s="32"/>
      <c r="T47" s="32"/>
      <c r="U47" s="38"/>
      <c r="V47" s="35"/>
      <c r="W47" s="39"/>
      <c r="X47" s="37"/>
      <c r="Y47" s="41"/>
      <c r="Z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</row>
    <row r="48" spans="3:59" x14ac:dyDescent="0.25">
      <c r="C48" s="83" t="s">
        <v>5</v>
      </c>
      <c r="D48" s="80">
        <v>27.462185144412171</v>
      </c>
      <c r="E48" s="80">
        <v>17</v>
      </c>
      <c r="F48" s="79">
        <v>0</v>
      </c>
      <c r="G48" s="80">
        <v>14</v>
      </c>
      <c r="H48" s="80">
        <v>5</v>
      </c>
      <c r="I48" s="80">
        <v>37.462185144412167</v>
      </c>
      <c r="J48" s="80">
        <v>33.604709264427392</v>
      </c>
      <c r="K48" s="80">
        <v>23.219544457292887</v>
      </c>
      <c r="L48" s="80">
        <v>28.219544457292887</v>
      </c>
      <c r="M48" s="80">
        <v>12</v>
      </c>
      <c r="N48" s="79">
        <v>0</v>
      </c>
      <c r="O48" s="63"/>
      <c r="P48" s="81">
        <f>(MMULT(D48:N48,I68:I78))/I80</f>
        <v>22.278169805877649</v>
      </c>
      <c r="Q48" s="83"/>
      <c r="R48" s="82">
        <f t="shared" si="0"/>
        <v>0.10295193702943342</v>
      </c>
      <c r="S48" s="32"/>
      <c r="T48" s="32"/>
      <c r="U48" s="38"/>
      <c r="V48" s="35"/>
      <c r="W48" s="39"/>
      <c r="X48" s="37"/>
      <c r="Y48" s="41"/>
      <c r="Z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</row>
    <row r="49" spans="3:59" x14ac:dyDescent="0.25">
      <c r="C49" s="83" t="s">
        <v>6</v>
      </c>
      <c r="D49" s="80">
        <v>7.0710678118654755</v>
      </c>
      <c r="E49" s="80">
        <v>21.876398706785267</v>
      </c>
      <c r="F49" s="79">
        <v>0</v>
      </c>
      <c r="G49" s="80">
        <v>14.876398706785267</v>
      </c>
      <c r="H49" s="80">
        <v>23.876398706785267</v>
      </c>
      <c r="I49" s="80">
        <v>15.827805536337287</v>
      </c>
      <c r="J49" s="80">
        <v>3.1622776601683795</v>
      </c>
      <c r="K49" s="80">
        <v>5.6568542494923806</v>
      </c>
      <c r="L49" s="80">
        <v>4.1231056256176606</v>
      </c>
      <c r="M49" s="80">
        <v>16.876398706785267</v>
      </c>
      <c r="N49" s="79">
        <v>0</v>
      </c>
      <c r="O49" s="63"/>
      <c r="P49" s="81">
        <f>(MMULT(D49:N49,J68:J78))/J80</f>
        <v>13.495151697958162</v>
      </c>
      <c r="Q49" s="83"/>
      <c r="R49" s="82">
        <f t="shared" si="0"/>
        <v>4.1575887065441304E-2</v>
      </c>
      <c r="S49" s="32"/>
      <c r="T49" s="32"/>
      <c r="U49" s="32"/>
      <c r="V49" s="35"/>
      <c r="W49" s="39"/>
      <c r="X49" s="37"/>
      <c r="Y49" s="41"/>
      <c r="Z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</row>
    <row r="50" spans="3:59" x14ac:dyDescent="0.25">
      <c r="C50" s="89" t="s">
        <v>8</v>
      </c>
      <c r="D50" s="80">
        <v>22.462185144412171</v>
      </c>
      <c r="E50" s="80">
        <v>12</v>
      </c>
      <c r="F50" s="79">
        <v>0</v>
      </c>
      <c r="G50" s="80">
        <v>9</v>
      </c>
      <c r="H50" s="79">
        <v>0</v>
      </c>
      <c r="I50" s="80">
        <v>32.462185144412167</v>
      </c>
      <c r="J50" s="80">
        <v>28.604709264427392</v>
      </c>
      <c r="K50" s="80">
        <v>18.219544457292887</v>
      </c>
      <c r="L50" s="80">
        <v>23.219544457292887</v>
      </c>
      <c r="M50" s="80">
        <v>7</v>
      </c>
      <c r="N50" s="79">
        <v>0</v>
      </c>
      <c r="O50" s="63"/>
      <c r="P50" s="81">
        <f>(MMULT(D50:N50,K68:K78))/K80</f>
        <v>19.73944755600267</v>
      </c>
      <c r="Q50" s="83"/>
      <c r="R50" s="82">
        <f t="shared" si="0"/>
        <v>9.121998707655201E-3</v>
      </c>
      <c r="S50" s="32"/>
      <c r="T50" s="32"/>
      <c r="U50" s="38"/>
      <c r="V50" s="35"/>
      <c r="W50" s="39"/>
      <c r="X50" s="37"/>
      <c r="Y50" s="41"/>
      <c r="Z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</row>
    <row r="51" spans="3:59" x14ac:dyDescent="0.25">
      <c r="C51" s="89" t="s">
        <v>9</v>
      </c>
      <c r="D51" s="80">
        <v>12.549823185463149</v>
      </c>
      <c r="E51" s="80">
        <v>30.163816367292046</v>
      </c>
      <c r="F51" s="79">
        <v>0</v>
      </c>
      <c r="G51" s="80">
        <v>23.163816367292046</v>
      </c>
      <c r="H51" s="80">
        <v>32.163816367292043</v>
      </c>
      <c r="I51" s="80">
        <v>20.648971820718785</v>
      </c>
      <c r="J51" s="80">
        <v>14.329436717133664</v>
      </c>
      <c r="K51" s="80">
        <v>13.944271909999159</v>
      </c>
      <c r="L51" s="80">
        <v>8.9442719099991592</v>
      </c>
      <c r="M51" s="80">
        <v>25.163816367292043</v>
      </c>
      <c r="N51" s="79">
        <v>0</v>
      </c>
      <c r="O51" s="63"/>
      <c r="P51" s="81">
        <f>(MMULT(D51:N51,L68:L78))/L80</f>
        <v>21.643929556826745</v>
      </c>
      <c r="Q51" s="83"/>
      <c r="R51" s="82">
        <f t="shared" si="0"/>
        <v>2.6672262484997388E-2</v>
      </c>
      <c r="S51" s="32"/>
      <c r="T51" s="32"/>
      <c r="U51" s="38"/>
      <c r="V51" s="35"/>
      <c r="W51" s="39"/>
      <c r="X51" s="37"/>
      <c r="Y51" s="41"/>
      <c r="Z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</row>
    <row r="52" spans="3:59" x14ac:dyDescent="0.25">
      <c r="C52" s="89" t="s">
        <v>10</v>
      </c>
      <c r="D52" s="80">
        <v>10</v>
      </c>
      <c r="E52" s="80">
        <v>30.462185144412171</v>
      </c>
      <c r="F52" s="79">
        <v>0</v>
      </c>
      <c r="G52" s="80">
        <v>23.462185144412171</v>
      </c>
      <c r="H52" s="80">
        <v>32.462185144412175</v>
      </c>
      <c r="I52" s="79">
        <v>0</v>
      </c>
      <c r="J52" s="80">
        <v>17.08986471785413</v>
      </c>
      <c r="K52" s="80">
        <v>14.242640687119284</v>
      </c>
      <c r="L52" s="80">
        <v>11.704699910719626</v>
      </c>
      <c r="M52" s="80">
        <v>25.462185144412175</v>
      </c>
      <c r="N52" s="79">
        <v>0</v>
      </c>
      <c r="O52" s="63"/>
      <c r="P52" s="81">
        <f>(MMULT(D52:N52,M68:M78))/M80</f>
        <v>22.999468441386711</v>
      </c>
      <c r="Q52" s="83"/>
      <c r="R52" s="82">
        <f t="shared" si="0"/>
        <v>0.21257040837020452</v>
      </c>
      <c r="S52" s="32"/>
      <c r="T52" s="32"/>
      <c r="U52" s="38"/>
      <c r="V52" s="35"/>
      <c r="W52" s="39"/>
      <c r="X52" s="37"/>
      <c r="Y52" s="42"/>
      <c r="Z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</row>
    <row r="53" spans="3:59" x14ac:dyDescent="0.25">
      <c r="C53" s="89" t="s">
        <v>11</v>
      </c>
      <c r="D53" s="80">
        <v>15.60555127546399</v>
      </c>
      <c r="E53" s="80">
        <v>33.219544457292884</v>
      </c>
      <c r="F53" s="79">
        <v>0</v>
      </c>
      <c r="G53" s="80">
        <v>26.219544457292887</v>
      </c>
      <c r="H53" s="80">
        <v>35.219544457292884</v>
      </c>
      <c r="I53" s="80">
        <v>23.704699910719626</v>
      </c>
      <c r="J53" s="80">
        <v>9.7748517734455866</v>
      </c>
      <c r="K53" s="80">
        <v>17</v>
      </c>
      <c r="L53" s="80">
        <v>12</v>
      </c>
      <c r="M53" s="80">
        <v>28.219544457292887</v>
      </c>
      <c r="N53" s="79">
        <v>0</v>
      </c>
      <c r="O53" s="63"/>
      <c r="P53" s="81">
        <f>(MMULT(D53:N53,N68:N78))/N80</f>
        <v>22.991607340014603</v>
      </c>
      <c r="Q53" s="83"/>
      <c r="R53" s="82">
        <f t="shared" si="0"/>
        <v>0.10624887644272059</v>
      </c>
      <c r="S53" s="32"/>
      <c r="T53" s="32"/>
      <c r="U53" s="38"/>
      <c r="V53" s="35"/>
      <c r="W53" s="39"/>
      <c r="X53" s="37"/>
      <c r="Y53" s="41"/>
      <c r="Z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</row>
    <row r="54" spans="3:59" x14ac:dyDescent="0.25">
      <c r="C54" s="89" t="s">
        <v>12</v>
      </c>
      <c r="D54" s="80">
        <v>8.9907160825984924</v>
      </c>
      <c r="E54" s="80">
        <v>26.604709264427392</v>
      </c>
      <c r="F54" s="79">
        <v>0</v>
      </c>
      <c r="G54" s="80">
        <v>19.604709264427392</v>
      </c>
      <c r="H54" s="80">
        <v>28.604709264427392</v>
      </c>
      <c r="I54" s="80">
        <v>17.08986471785413</v>
      </c>
      <c r="J54" s="79">
        <v>0</v>
      </c>
      <c r="K54" s="80">
        <v>10.385164807134505</v>
      </c>
      <c r="L54" s="80">
        <v>5.3851648071345037</v>
      </c>
      <c r="M54" s="80">
        <v>21.604709264427392</v>
      </c>
      <c r="N54" s="79">
        <v>0</v>
      </c>
      <c r="O54" s="63"/>
      <c r="P54" s="81">
        <f>(MMULT(D54:N54,O68:O78))/O80</f>
        <v>20.201556716252689</v>
      </c>
      <c r="Q54" s="83"/>
      <c r="R54" s="82">
        <f t="shared" si="0"/>
        <v>0.24894796572256597</v>
      </c>
      <c r="S54" s="32"/>
      <c r="T54" s="32"/>
      <c r="U54" s="38"/>
      <c r="V54" s="35"/>
      <c r="W54" s="39"/>
      <c r="X54" s="37"/>
      <c r="Y54" s="42"/>
      <c r="Z54" s="37"/>
      <c r="AB54" s="4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</row>
    <row r="55" spans="3:59" x14ac:dyDescent="0.25">
      <c r="C55" s="89" t="s">
        <v>16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80">
        <v>5.3851648071345037</v>
      </c>
      <c r="O55" s="63"/>
      <c r="P55" s="81">
        <f>(MMULT(D55:N55,P68:P78))/P80</f>
        <v>5.3851648071345037</v>
      </c>
      <c r="Q55" s="83"/>
      <c r="R55" s="82">
        <f t="shared" si="0"/>
        <v>1.6590625200907413E-2</v>
      </c>
      <c r="S55" s="32"/>
      <c r="T55" s="32"/>
      <c r="U55" s="32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</row>
    <row r="56" spans="3:59" x14ac:dyDescent="0.25">
      <c r="C56" s="3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63"/>
      <c r="P56" s="83"/>
      <c r="Q56" s="83"/>
      <c r="R56" s="83"/>
      <c r="S56" s="32"/>
      <c r="T56" s="32"/>
      <c r="U56" s="32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</row>
    <row r="57" spans="3:59" x14ac:dyDescent="0.25">
      <c r="C57" s="93" t="s">
        <v>42</v>
      </c>
      <c r="D57" s="85">
        <f t="array" ref="D57">(MMULT(TRANSPOSE(D43:D55),D84:D96))/D98</f>
        <v>14.491120441023291</v>
      </c>
      <c r="E57" s="85">
        <f t="array" ref="E57">(MMULT(TRANSPOSE(E43:E55),E84:E96))/E98</f>
        <v>25.903434810909708</v>
      </c>
      <c r="F57" s="85">
        <f t="array" ref="F57">(MMULT(TRANSPOSE(F43:F55),F84:F96))/F98</f>
        <v>4.1231056256176606</v>
      </c>
      <c r="G57" s="85">
        <f t="array" ref="G57">(MMULT(TRANSPOSE(G43:G55),G84:G96))/G98</f>
        <v>16.852052453777016</v>
      </c>
      <c r="H57" s="85">
        <f t="array" ref="H57">(MMULT(TRANSPOSE(H43:H55),H84:H96))/H98</f>
        <v>23.257072316232922</v>
      </c>
      <c r="I57" s="85">
        <f t="array" ref="I57">(MMULT(TRANSPOSE(I43:I55),I84:I96))/I98</f>
        <v>24.342254979153353</v>
      </c>
      <c r="J57" s="85">
        <f t="array" ref="J57">(MMULT(TRANSPOSE(J43:J55),J84:J96))/J98</f>
        <v>20.012077143993643</v>
      </c>
      <c r="K57" s="85">
        <f t="array" ref="K57">(MMULT(TRANSPOSE(K43:K55),K84:K96))/K98</f>
        <v>14.104194192426126</v>
      </c>
      <c r="L57" s="85">
        <f t="array" ref="L57">(MMULT(TRANSPOSE(L43:L55),L84:L96))/L98</f>
        <v>13.399722062368316</v>
      </c>
      <c r="M57" s="85">
        <f t="array" ref="M57">(MMULT(TRANSPOSE(M43:M55),M84:M96))/M98</f>
        <v>17.510199418633245</v>
      </c>
      <c r="N57" s="85">
        <f t="array" ref="N57">(MMULT(TRANSPOSE(N43:N55),N84:N96))/N98</f>
        <v>7.1634680802916417</v>
      </c>
      <c r="O57" s="76"/>
      <c r="P57" s="83"/>
      <c r="Q57" s="83"/>
      <c r="R57" s="86">
        <f>SUM(R43:R55)</f>
        <v>0.99999999999999989</v>
      </c>
      <c r="S57" s="32"/>
      <c r="T57" s="32"/>
      <c r="U57" s="32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</row>
    <row r="58" spans="3:59" x14ac:dyDescent="0.25">
      <c r="C58" s="93" t="s">
        <v>43</v>
      </c>
      <c r="D58" s="85">
        <f t="array" ref="D58">MMULT(D57:N57,G102:G112)</f>
        <v>8460.8536429939704</v>
      </c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6"/>
      <c r="P58" s="76"/>
      <c r="Q58" s="63"/>
      <c r="R58" s="63"/>
      <c r="S58" s="38"/>
      <c r="T58" s="32"/>
      <c r="U58" s="32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</row>
    <row r="59" spans="3:59" x14ac:dyDescent="0.25">
      <c r="C59" s="93" t="s">
        <v>44</v>
      </c>
      <c r="D59" s="76">
        <f t="array" ref="D59:N59">TRANSPOSE(G102:G112)</f>
        <v>1</v>
      </c>
      <c r="E59" s="76">
        <v>90</v>
      </c>
      <c r="F59" s="76">
        <v>2</v>
      </c>
      <c r="G59" s="76">
        <v>60</v>
      </c>
      <c r="H59" s="76">
        <v>50</v>
      </c>
      <c r="I59" s="76">
        <v>40</v>
      </c>
      <c r="J59" s="76">
        <v>90</v>
      </c>
      <c r="K59" s="76">
        <v>10</v>
      </c>
      <c r="L59" s="76">
        <v>50</v>
      </c>
      <c r="M59" s="76">
        <v>10</v>
      </c>
      <c r="N59" s="76">
        <v>24</v>
      </c>
      <c r="O59" s="76"/>
      <c r="P59" s="76"/>
      <c r="Q59" s="63"/>
      <c r="R59" s="63"/>
      <c r="S59" s="32"/>
      <c r="T59" s="32"/>
      <c r="U59" s="32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</row>
    <row r="60" spans="3:59" x14ac:dyDescent="0.25">
      <c r="C60" s="93" t="s">
        <v>60</v>
      </c>
      <c r="D60" s="87">
        <f t="shared" ref="D60:N60" si="1">D57*D59/$D58</f>
        <v>1.7127255774034924E-3</v>
      </c>
      <c r="E60" s="87">
        <f t="shared" si="1"/>
        <v>0.27554065243905024</v>
      </c>
      <c r="F60" s="87">
        <f t="shared" si="1"/>
        <v>9.7463111870084353E-4</v>
      </c>
      <c r="G60" s="87">
        <f t="shared" si="1"/>
        <v>0.11950604393965422</v>
      </c>
      <c r="H60" s="87">
        <f t="shared" si="1"/>
        <v>0.13743927798284866</v>
      </c>
      <c r="I60" s="87">
        <f t="shared" si="1"/>
        <v>0.11508179200953329</v>
      </c>
      <c r="J60" s="87">
        <f t="shared" si="1"/>
        <v>0.21287295809103401</v>
      </c>
      <c r="K60" s="87">
        <f t="shared" si="1"/>
        <v>1.666994228662156E-2</v>
      </c>
      <c r="L60" s="87">
        <f t="shared" si="1"/>
        <v>7.9186584638915175E-2</v>
      </c>
      <c r="M60" s="87">
        <f t="shared" si="1"/>
        <v>2.0695546994992174E-2</v>
      </c>
      <c r="N60" s="87">
        <f t="shared" si="1"/>
        <v>2.0319844921246312E-2</v>
      </c>
      <c r="O60" s="76"/>
      <c r="P60" s="88">
        <f>SUM(D60:N60)</f>
        <v>0.99999999999999989</v>
      </c>
      <c r="Q60" s="63"/>
      <c r="R60" s="63"/>
      <c r="S60" s="24"/>
      <c r="T60" s="24"/>
      <c r="U60" s="24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</row>
    <row r="61" spans="3:59" x14ac:dyDescent="0.25">
      <c r="S61" s="39"/>
      <c r="T61" s="39"/>
      <c r="U61" s="39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</row>
    <row r="62" spans="3:59" x14ac:dyDescent="0.25">
      <c r="S62" s="37"/>
      <c r="T62" s="37"/>
      <c r="U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</row>
    <row r="63" spans="3:59" x14ac:dyDescent="0.25">
      <c r="P63" s="20">
        <f>L52+L43</f>
        <v>15.310251186183615</v>
      </c>
      <c r="S63" s="37"/>
      <c r="T63" s="37"/>
      <c r="U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</row>
    <row r="64" spans="3:59" x14ac:dyDescent="0.25">
      <c r="S64" s="41"/>
      <c r="T64" s="41"/>
      <c r="U64" s="41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</row>
    <row r="65" spans="2:59" x14ac:dyDescent="0.25">
      <c r="S65" s="37"/>
      <c r="T65" s="37"/>
      <c r="U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</row>
    <row r="66" spans="2:59" ht="30" x14ac:dyDescent="0.25">
      <c r="C66" s="50" t="s">
        <v>61</v>
      </c>
      <c r="D66" s="48" t="s">
        <v>22</v>
      </c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S66" s="37"/>
      <c r="T66" s="37"/>
      <c r="U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</row>
    <row r="67" spans="2:59" x14ac:dyDescent="0.25">
      <c r="C67" s="89" t="s">
        <v>23</v>
      </c>
      <c r="D67" s="89" t="s">
        <v>0</v>
      </c>
      <c r="E67" s="89" t="s">
        <v>1</v>
      </c>
      <c r="F67" s="89" t="s">
        <v>2</v>
      </c>
      <c r="G67" s="89" t="s">
        <v>3</v>
      </c>
      <c r="H67" s="89" t="s">
        <v>4</v>
      </c>
      <c r="I67" s="89" t="s">
        <v>5</v>
      </c>
      <c r="J67" s="89" t="s">
        <v>6</v>
      </c>
      <c r="K67" s="89" t="s">
        <v>8</v>
      </c>
      <c r="L67" s="89" t="s">
        <v>9</v>
      </c>
      <c r="M67" s="89" t="s">
        <v>10</v>
      </c>
      <c r="N67" s="89" t="s">
        <v>11</v>
      </c>
      <c r="O67" s="89" t="s">
        <v>12</v>
      </c>
      <c r="P67" s="89" t="s">
        <v>16</v>
      </c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</row>
    <row r="68" spans="2:59" x14ac:dyDescent="0.25">
      <c r="C68" s="89" t="s">
        <v>0</v>
      </c>
      <c r="D68" s="90">
        <v>0</v>
      </c>
      <c r="E68" s="91">
        <v>1</v>
      </c>
      <c r="F68" s="90">
        <v>0</v>
      </c>
      <c r="G68" s="91">
        <v>1</v>
      </c>
      <c r="H68" s="91">
        <v>1</v>
      </c>
      <c r="I68" s="91">
        <v>1</v>
      </c>
      <c r="J68" s="91">
        <v>1</v>
      </c>
      <c r="K68" s="91">
        <v>1</v>
      </c>
      <c r="L68" s="91">
        <v>1</v>
      </c>
      <c r="M68" s="91">
        <v>1</v>
      </c>
      <c r="N68" s="91">
        <v>1</v>
      </c>
      <c r="O68" s="91">
        <v>1</v>
      </c>
      <c r="P68" s="90">
        <v>0</v>
      </c>
    </row>
    <row r="69" spans="2:59" x14ac:dyDescent="0.25">
      <c r="C69" s="89" t="s">
        <v>1</v>
      </c>
      <c r="D69" s="91">
        <v>90</v>
      </c>
      <c r="E69" s="90">
        <v>0</v>
      </c>
      <c r="F69" s="90">
        <v>0</v>
      </c>
      <c r="G69" s="91">
        <v>90</v>
      </c>
      <c r="H69" s="91">
        <v>90</v>
      </c>
      <c r="I69" s="91">
        <v>90</v>
      </c>
      <c r="J69" s="91">
        <v>90</v>
      </c>
      <c r="K69" s="91">
        <v>90</v>
      </c>
      <c r="L69" s="91">
        <v>90</v>
      </c>
      <c r="M69" s="91">
        <v>90</v>
      </c>
      <c r="N69" s="91">
        <v>90</v>
      </c>
      <c r="O69" s="91">
        <v>90</v>
      </c>
      <c r="P69" s="90">
        <v>0</v>
      </c>
    </row>
    <row r="70" spans="2:59" x14ac:dyDescent="0.25">
      <c r="B70" s="21"/>
      <c r="C70" s="89" t="s">
        <v>2</v>
      </c>
      <c r="D70" s="90">
        <v>0</v>
      </c>
      <c r="E70" s="90">
        <v>0</v>
      </c>
      <c r="F70" s="90">
        <v>0</v>
      </c>
      <c r="G70" s="90">
        <v>0</v>
      </c>
      <c r="H70" s="91">
        <v>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</row>
    <row r="71" spans="2:59" x14ac:dyDescent="0.25">
      <c r="B71" s="21"/>
      <c r="C71" s="89" t="s">
        <v>7</v>
      </c>
      <c r="D71" s="91">
        <v>60</v>
      </c>
      <c r="E71" s="91">
        <v>60</v>
      </c>
      <c r="F71" s="90">
        <v>0</v>
      </c>
      <c r="G71" s="91">
        <v>60</v>
      </c>
      <c r="H71" s="91">
        <v>60</v>
      </c>
      <c r="I71" s="91">
        <v>60</v>
      </c>
      <c r="J71" s="91">
        <v>60</v>
      </c>
      <c r="K71" s="91">
        <v>60</v>
      </c>
      <c r="L71" s="91">
        <v>60</v>
      </c>
      <c r="M71" s="91">
        <v>60</v>
      </c>
      <c r="N71" s="91">
        <v>60</v>
      </c>
      <c r="O71" s="91">
        <v>60</v>
      </c>
      <c r="P71" s="90">
        <v>0</v>
      </c>
    </row>
    <row r="72" spans="2:59" x14ac:dyDescent="0.25">
      <c r="B72" s="21"/>
      <c r="C72" s="89" t="s">
        <v>8</v>
      </c>
      <c r="D72" s="91">
        <v>50</v>
      </c>
      <c r="E72" s="91">
        <v>50</v>
      </c>
      <c r="F72" s="90">
        <v>0</v>
      </c>
      <c r="G72" s="91">
        <v>50</v>
      </c>
      <c r="H72" s="91">
        <v>50</v>
      </c>
      <c r="I72" s="91">
        <v>50</v>
      </c>
      <c r="J72" s="91">
        <v>50</v>
      </c>
      <c r="K72" s="90">
        <v>0</v>
      </c>
      <c r="L72" s="91">
        <v>50</v>
      </c>
      <c r="M72" s="91">
        <v>50</v>
      </c>
      <c r="N72" s="91">
        <v>50</v>
      </c>
      <c r="O72" s="91">
        <v>50</v>
      </c>
      <c r="P72" s="90">
        <v>0</v>
      </c>
    </row>
    <row r="73" spans="2:59" x14ac:dyDescent="0.25">
      <c r="B73" s="22"/>
      <c r="C73" s="89" t="s">
        <v>10</v>
      </c>
      <c r="D73" s="91">
        <v>40</v>
      </c>
      <c r="E73" s="91">
        <v>40</v>
      </c>
      <c r="F73" s="90">
        <v>0</v>
      </c>
      <c r="G73" s="91">
        <v>40</v>
      </c>
      <c r="H73" s="91">
        <v>40</v>
      </c>
      <c r="I73" s="91">
        <v>40</v>
      </c>
      <c r="J73" s="91">
        <v>40</v>
      </c>
      <c r="K73" s="91">
        <v>40</v>
      </c>
      <c r="L73" s="91">
        <v>40</v>
      </c>
      <c r="M73" s="90">
        <v>0</v>
      </c>
      <c r="N73" s="91">
        <v>40</v>
      </c>
      <c r="O73" s="91">
        <v>40</v>
      </c>
      <c r="P73" s="90">
        <v>0</v>
      </c>
    </row>
    <row r="74" spans="2:59" x14ac:dyDescent="0.25">
      <c r="B74" s="22"/>
      <c r="C74" s="89" t="s">
        <v>12</v>
      </c>
      <c r="D74" s="91">
        <v>90</v>
      </c>
      <c r="E74" s="91">
        <v>90</v>
      </c>
      <c r="F74" s="90">
        <v>0</v>
      </c>
      <c r="G74" s="91">
        <v>90</v>
      </c>
      <c r="H74" s="91">
        <v>90</v>
      </c>
      <c r="I74" s="91">
        <v>90</v>
      </c>
      <c r="J74" s="91">
        <v>90</v>
      </c>
      <c r="K74" s="91">
        <v>90</v>
      </c>
      <c r="L74" s="91">
        <v>90</v>
      </c>
      <c r="M74" s="91">
        <v>90</v>
      </c>
      <c r="N74" s="91">
        <v>90</v>
      </c>
      <c r="O74" s="90">
        <v>0</v>
      </c>
      <c r="P74" s="90">
        <v>0</v>
      </c>
    </row>
    <row r="75" spans="2:59" x14ac:dyDescent="0.25">
      <c r="B75" s="22"/>
      <c r="C75" s="89" t="s">
        <v>13</v>
      </c>
      <c r="D75" s="91">
        <v>10</v>
      </c>
      <c r="E75" s="91">
        <v>10</v>
      </c>
      <c r="F75" s="90">
        <v>0</v>
      </c>
      <c r="G75" s="91">
        <v>10</v>
      </c>
      <c r="H75" s="91">
        <v>10</v>
      </c>
      <c r="I75" s="91">
        <v>10</v>
      </c>
      <c r="J75" s="91">
        <v>10</v>
      </c>
      <c r="K75" s="91">
        <v>10</v>
      </c>
      <c r="L75" s="91">
        <v>10</v>
      </c>
      <c r="M75" s="91">
        <v>10</v>
      </c>
      <c r="N75" s="91">
        <v>10</v>
      </c>
      <c r="O75" s="91">
        <v>10</v>
      </c>
      <c r="P75" s="90">
        <v>0</v>
      </c>
    </row>
    <row r="76" spans="2:59" x14ac:dyDescent="0.25">
      <c r="B76" s="22"/>
      <c r="C76" s="89" t="s">
        <v>14</v>
      </c>
      <c r="D76" s="91">
        <v>50</v>
      </c>
      <c r="E76" s="91">
        <v>50</v>
      </c>
      <c r="F76" s="90">
        <v>0</v>
      </c>
      <c r="G76" s="91">
        <v>50</v>
      </c>
      <c r="H76" s="91">
        <v>50</v>
      </c>
      <c r="I76" s="91">
        <v>50</v>
      </c>
      <c r="J76" s="91">
        <v>50</v>
      </c>
      <c r="K76" s="91">
        <v>50</v>
      </c>
      <c r="L76" s="91">
        <v>50</v>
      </c>
      <c r="M76" s="91">
        <v>50</v>
      </c>
      <c r="N76" s="91">
        <v>50</v>
      </c>
      <c r="O76" s="91">
        <v>50</v>
      </c>
      <c r="P76" s="90">
        <v>0</v>
      </c>
    </row>
    <row r="77" spans="2:59" x14ac:dyDescent="0.25">
      <c r="B77" s="22"/>
      <c r="C77" s="89" t="s">
        <v>15</v>
      </c>
      <c r="D77" s="91">
        <v>10</v>
      </c>
      <c r="E77" s="91">
        <v>10</v>
      </c>
      <c r="F77" s="90">
        <v>0</v>
      </c>
      <c r="G77" s="91">
        <v>10</v>
      </c>
      <c r="H77" s="91">
        <v>10</v>
      </c>
      <c r="I77" s="91">
        <v>10</v>
      </c>
      <c r="J77" s="91">
        <v>10</v>
      </c>
      <c r="K77" s="91">
        <v>10</v>
      </c>
      <c r="L77" s="91">
        <v>10</v>
      </c>
      <c r="M77" s="91">
        <v>10</v>
      </c>
      <c r="N77" s="91">
        <v>10</v>
      </c>
      <c r="O77" s="91">
        <v>10</v>
      </c>
      <c r="P77" s="90">
        <v>0</v>
      </c>
    </row>
    <row r="78" spans="2:59" x14ac:dyDescent="0.25">
      <c r="B78" s="22"/>
      <c r="C78" s="89" t="s">
        <v>17</v>
      </c>
      <c r="D78" s="90">
        <v>0</v>
      </c>
      <c r="E78" s="90">
        <v>0</v>
      </c>
      <c r="F78" s="91">
        <v>24</v>
      </c>
      <c r="G78" s="90">
        <v>0</v>
      </c>
      <c r="H78" s="91">
        <v>24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1">
        <v>24</v>
      </c>
    </row>
    <row r="79" spans="2:59" x14ac:dyDescent="0.25">
      <c r="B79" s="22"/>
      <c r="C79" s="49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</row>
    <row r="80" spans="2:59" x14ac:dyDescent="0.25">
      <c r="B80" s="22"/>
      <c r="C80" s="89" t="s">
        <v>56</v>
      </c>
      <c r="D80" s="89">
        <v>400</v>
      </c>
      <c r="E80" s="89">
        <v>311</v>
      </c>
      <c r="F80" s="89">
        <v>24</v>
      </c>
      <c r="G80" s="89">
        <v>401</v>
      </c>
      <c r="H80" s="89">
        <v>427</v>
      </c>
      <c r="I80" s="89">
        <v>401</v>
      </c>
      <c r="J80" s="89">
        <v>401</v>
      </c>
      <c r="K80" s="89">
        <v>351</v>
      </c>
      <c r="L80" s="89">
        <v>401</v>
      </c>
      <c r="M80" s="89">
        <v>361</v>
      </c>
      <c r="N80" s="89">
        <v>401</v>
      </c>
      <c r="O80" s="89">
        <v>311</v>
      </c>
      <c r="P80" s="89">
        <v>24</v>
      </c>
    </row>
    <row r="81" spans="2:16" x14ac:dyDescent="0.25">
      <c r="B81" s="22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</row>
    <row r="82" spans="2:16" ht="30" x14ac:dyDescent="0.25">
      <c r="B82" s="22"/>
      <c r="C82" s="51" t="s">
        <v>62</v>
      </c>
      <c r="D82" s="47" t="s">
        <v>23</v>
      </c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33"/>
      <c r="P82" s="33"/>
    </row>
    <row r="83" spans="2:16" x14ac:dyDescent="0.25">
      <c r="B83" s="22"/>
      <c r="C83" s="77" t="s">
        <v>22</v>
      </c>
      <c r="D83" s="77" t="s">
        <v>0</v>
      </c>
      <c r="E83" s="77" t="s">
        <v>1</v>
      </c>
      <c r="F83" s="77" t="s">
        <v>2</v>
      </c>
      <c r="G83" s="77" t="s">
        <v>7</v>
      </c>
      <c r="H83" s="77" t="s">
        <v>8</v>
      </c>
      <c r="I83" s="77" t="s">
        <v>10</v>
      </c>
      <c r="J83" s="77" t="s">
        <v>12</v>
      </c>
      <c r="K83" s="77" t="s">
        <v>13</v>
      </c>
      <c r="L83" s="77" t="s">
        <v>14</v>
      </c>
      <c r="M83" s="77" t="s">
        <v>15</v>
      </c>
      <c r="N83" s="77" t="s">
        <v>17</v>
      </c>
      <c r="O83" s="33"/>
      <c r="P83" s="33"/>
    </row>
    <row r="84" spans="2:16" x14ac:dyDescent="0.25">
      <c r="B84" s="22"/>
      <c r="C84" s="77" t="s">
        <v>0</v>
      </c>
      <c r="D84" s="90">
        <v>0</v>
      </c>
      <c r="E84" s="94">
        <v>4</v>
      </c>
      <c r="F84" s="90">
        <v>0</v>
      </c>
      <c r="G84" s="94">
        <v>4</v>
      </c>
      <c r="H84" s="94">
        <v>4</v>
      </c>
      <c r="I84" s="94">
        <v>4</v>
      </c>
      <c r="J84" s="94">
        <v>4</v>
      </c>
      <c r="K84" s="94">
        <v>4</v>
      </c>
      <c r="L84" s="94">
        <v>4</v>
      </c>
      <c r="M84" s="94">
        <v>4</v>
      </c>
      <c r="N84" s="90">
        <v>0</v>
      </c>
      <c r="O84" s="33"/>
      <c r="P84" s="33"/>
    </row>
    <row r="85" spans="2:16" x14ac:dyDescent="0.25">
      <c r="B85" s="22"/>
      <c r="C85" s="77" t="s">
        <v>1</v>
      </c>
      <c r="D85" s="94">
        <v>68</v>
      </c>
      <c r="E85" s="90">
        <v>0</v>
      </c>
      <c r="F85" s="90">
        <v>0</v>
      </c>
      <c r="G85" s="94">
        <v>68</v>
      </c>
      <c r="H85" s="94">
        <v>68</v>
      </c>
      <c r="I85" s="94">
        <v>68</v>
      </c>
      <c r="J85" s="94">
        <v>68</v>
      </c>
      <c r="K85" s="94">
        <v>68</v>
      </c>
      <c r="L85" s="94">
        <v>68</v>
      </c>
      <c r="M85" s="94">
        <v>68</v>
      </c>
      <c r="N85" s="90">
        <v>0</v>
      </c>
      <c r="O85" s="33"/>
      <c r="P85" s="33"/>
    </row>
    <row r="86" spans="2:16" x14ac:dyDescent="0.25">
      <c r="B86" s="22"/>
      <c r="C86" s="77" t="s">
        <v>2</v>
      </c>
      <c r="D86" s="90">
        <v>0</v>
      </c>
      <c r="E86" s="90">
        <v>0</v>
      </c>
      <c r="F86" s="90">
        <v>0</v>
      </c>
      <c r="G86" s="90">
        <v>0</v>
      </c>
      <c r="H86" s="90">
        <v>0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4">
        <v>4</v>
      </c>
      <c r="O86" s="33"/>
      <c r="P86" s="33"/>
    </row>
    <row r="87" spans="2:16" x14ac:dyDescent="0.25">
      <c r="B87" s="22"/>
      <c r="C87" s="77" t="s">
        <v>3</v>
      </c>
      <c r="D87" s="94">
        <v>4</v>
      </c>
      <c r="E87" s="94">
        <v>4</v>
      </c>
      <c r="F87" s="90">
        <v>0</v>
      </c>
      <c r="G87" s="94">
        <v>4</v>
      </c>
      <c r="H87" s="94">
        <v>4</v>
      </c>
      <c r="I87" s="94">
        <v>4</v>
      </c>
      <c r="J87" s="94">
        <v>4</v>
      </c>
      <c r="K87" s="94">
        <v>4</v>
      </c>
      <c r="L87" s="94">
        <v>4</v>
      </c>
      <c r="M87" s="94">
        <v>4</v>
      </c>
      <c r="N87" s="90">
        <v>0</v>
      </c>
      <c r="O87" s="33"/>
      <c r="P87" s="33"/>
    </row>
    <row r="88" spans="2:16" x14ac:dyDescent="0.25">
      <c r="B88" s="22"/>
      <c r="C88" s="77" t="s">
        <v>4</v>
      </c>
      <c r="D88" s="94">
        <v>6</v>
      </c>
      <c r="E88" s="94">
        <v>6</v>
      </c>
      <c r="F88" s="94">
        <v>6</v>
      </c>
      <c r="G88" s="94">
        <v>6</v>
      </c>
      <c r="H88" s="94">
        <v>6</v>
      </c>
      <c r="I88" s="94">
        <v>6</v>
      </c>
      <c r="J88" s="94">
        <v>6</v>
      </c>
      <c r="K88" s="94">
        <v>6</v>
      </c>
      <c r="L88" s="94">
        <v>6</v>
      </c>
      <c r="M88" s="94">
        <v>6</v>
      </c>
      <c r="N88" s="94">
        <v>6</v>
      </c>
      <c r="O88" s="33"/>
      <c r="P88" s="33"/>
    </row>
    <row r="89" spans="2:16" x14ac:dyDescent="0.25">
      <c r="B89" s="22"/>
      <c r="C89" s="77" t="s">
        <v>5</v>
      </c>
      <c r="D89" s="94">
        <v>30</v>
      </c>
      <c r="E89" s="94">
        <v>30</v>
      </c>
      <c r="F89" s="90">
        <v>0</v>
      </c>
      <c r="G89" s="94">
        <v>30</v>
      </c>
      <c r="H89" s="94">
        <v>30</v>
      </c>
      <c r="I89" s="94">
        <v>30</v>
      </c>
      <c r="J89" s="94">
        <v>30</v>
      </c>
      <c r="K89" s="94">
        <v>30</v>
      </c>
      <c r="L89" s="94">
        <v>30</v>
      </c>
      <c r="M89" s="94">
        <v>30</v>
      </c>
      <c r="N89" s="90">
        <v>0</v>
      </c>
      <c r="O89" s="33"/>
      <c r="P89" s="33"/>
    </row>
    <row r="90" spans="2:16" x14ac:dyDescent="0.25">
      <c r="B90" s="22"/>
      <c r="C90" s="77" t="s">
        <v>6</v>
      </c>
      <c r="D90" s="94">
        <v>20</v>
      </c>
      <c r="E90" s="94">
        <v>20</v>
      </c>
      <c r="F90" s="90">
        <v>0</v>
      </c>
      <c r="G90" s="94">
        <v>20</v>
      </c>
      <c r="H90" s="94">
        <v>20</v>
      </c>
      <c r="I90" s="94">
        <v>20</v>
      </c>
      <c r="J90" s="94">
        <v>20</v>
      </c>
      <c r="K90" s="94">
        <v>20</v>
      </c>
      <c r="L90" s="94">
        <v>20</v>
      </c>
      <c r="M90" s="94">
        <v>20</v>
      </c>
      <c r="N90" s="90">
        <v>0</v>
      </c>
      <c r="O90" s="33"/>
      <c r="P90" s="33"/>
    </row>
    <row r="91" spans="2:16" x14ac:dyDescent="0.25">
      <c r="B91" s="21"/>
      <c r="C91" s="77" t="s">
        <v>8</v>
      </c>
      <c r="D91" s="94">
        <v>3</v>
      </c>
      <c r="E91" s="94">
        <v>3</v>
      </c>
      <c r="F91" s="90">
        <v>0</v>
      </c>
      <c r="G91" s="94">
        <v>3</v>
      </c>
      <c r="H91" s="90">
        <v>0</v>
      </c>
      <c r="I91" s="94">
        <v>3</v>
      </c>
      <c r="J91" s="94">
        <v>3</v>
      </c>
      <c r="K91" s="94">
        <v>3</v>
      </c>
      <c r="L91" s="94">
        <v>3</v>
      </c>
      <c r="M91" s="94">
        <v>3</v>
      </c>
      <c r="N91" s="90">
        <v>0</v>
      </c>
      <c r="O91" s="33"/>
      <c r="P91" s="33"/>
    </row>
    <row r="92" spans="2:16" x14ac:dyDescent="0.25">
      <c r="B92" s="21"/>
      <c r="C92" s="77" t="s">
        <v>9</v>
      </c>
      <c r="D92" s="94">
        <v>8</v>
      </c>
      <c r="E92" s="94">
        <v>8</v>
      </c>
      <c r="F92" s="90">
        <v>0</v>
      </c>
      <c r="G92" s="94">
        <v>8</v>
      </c>
      <c r="H92" s="94">
        <v>8</v>
      </c>
      <c r="I92" s="94">
        <v>8</v>
      </c>
      <c r="J92" s="94">
        <v>8</v>
      </c>
      <c r="K92" s="94">
        <v>8</v>
      </c>
      <c r="L92" s="94">
        <v>8</v>
      </c>
      <c r="M92" s="94">
        <v>8</v>
      </c>
      <c r="N92" s="90">
        <v>0</v>
      </c>
      <c r="O92" s="33"/>
      <c r="P92" s="33"/>
    </row>
    <row r="93" spans="2:16" x14ac:dyDescent="0.25">
      <c r="C93" s="77" t="s">
        <v>10</v>
      </c>
      <c r="D93" s="94">
        <v>60</v>
      </c>
      <c r="E93" s="94">
        <v>60</v>
      </c>
      <c r="F93" s="90">
        <v>0</v>
      </c>
      <c r="G93" s="94">
        <v>60</v>
      </c>
      <c r="H93" s="94">
        <v>60</v>
      </c>
      <c r="I93" s="90">
        <v>0</v>
      </c>
      <c r="J93" s="94">
        <v>60</v>
      </c>
      <c r="K93" s="94">
        <v>60</v>
      </c>
      <c r="L93" s="94">
        <v>60</v>
      </c>
      <c r="M93" s="94">
        <v>60</v>
      </c>
      <c r="N93" s="90">
        <v>0</v>
      </c>
      <c r="O93" s="33"/>
      <c r="P93" s="33"/>
    </row>
    <row r="94" spans="2:16" x14ac:dyDescent="0.25">
      <c r="C94" s="77" t="s">
        <v>11</v>
      </c>
      <c r="D94" s="94">
        <v>30</v>
      </c>
      <c r="E94" s="94">
        <v>30</v>
      </c>
      <c r="F94" s="90">
        <v>0</v>
      </c>
      <c r="G94" s="94">
        <v>30</v>
      </c>
      <c r="H94" s="94">
        <v>30</v>
      </c>
      <c r="I94" s="94">
        <v>30</v>
      </c>
      <c r="J94" s="94">
        <v>30</v>
      </c>
      <c r="K94" s="94">
        <v>30</v>
      </c>
      <c r="L94" s="94">
        <v>30</v>
      </c>
      <c r="M94" s="94">
        <v>30</v>
      </c>
      <c r="N94" s="90">
        <v>0</v>
      </c>
      <c r="O94" s="33"/>
      <c r="P94" s="33"/>
    </row>
    <row r="95" spans="2:16" x14ac:dyDescent="0.25">
      <c r="C95" s="77" t="s">
        <v>12</v>
      </c>
      <c r="D95" s="94">
        <v>80</v>
      </c>
      <c r="E95" s="94">
        <v>80</v>
      </c>
      <c r="F95" s="90">
        <v>0</v>
      </c>
      <c r="G95" s="94">
        <v>80</v>
      </c>
      <c r="H95" s="94">
        <v>80</v>
      </c>
      <c r="I95" s="94">
        <v>80</v>
      </c>
      <c r="J95" s="90">
        <v>0</v>
      </c>
      <c r="K95" s="94">
        <v>80</v>
      </c>
      <c r="L95" s="94">
        <v>80</v>
      </c>
      <c r="M95" s="94">
        <v>80</v>
      </c>
      <c r="N95" s="90">
        <v>0</v>
      </c>
      <c r="O95" s="33"/>
      <c r="P95" s="33"/>
    </row>
    <row r="96" spans="2:16" x14ac:dyDescent="0.25">
      <c r="C96" s="77" t="s">
        <v>16</v>
      </c>
      <c r="D96" s="90">
        <v>0</v>
      </c>
      <c r="E96" s="90">
        <v>0</v>
      </c>
      <c r="F96" s="90">
        <v>0</v>
      </c>
      <c r="G96" s="90">
        <v>0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4">
        <v>20</v>
      </c>
      <c r="O96" s="33"/>
      <c r="P96" s="33"/>
    </row>
    <row r="97" spans="3:16" x14ac:dyDescent="0.25">
      <c r="C97" s="77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33"/>
      <c r="P97" s="33"/>
    </row>
    <row r="98" spans="3:16" x14ac:dyDescent="0.25">
      <c r="C98" s="77" t="s">
        <v>56</v>
      </c>
      <c r="D98" s="77">
        <v>309</v>
      </c>
      <c r="E98" s="77">
        <v>245</v>
      </c>
      <c r="F98" s="77">
        <v>6</v>
      </c>
      <c r="G98" s="77">
        <v>313</v>
      </c>
      <c r="H98" s="77">
        <v>310</v>
      </c>
      <c r="I98" s="77">
        <v>253</v>
      </c>
      <c r="J98" s="77">
        <v>233</v>
      </c>
      <c r="K98" s="77">
        <v>313</v>
      </c>
      <c r="L98" s="77">
        <v>313</v>
      </c>
      <c r="M98" s="77">
        <v>313</v>
      </c>
      <c r="N98" s="77">
        <v>30</v>
      </c>
      <c r="O98" s="33"/>
      <c r="P98" s="33"/>
    </row>
    <row r="101" spans="3:16" x14ac:dyDescent="0.25">
      <c r="C101" s="47" t="s">
        <v>37</v>
      </c>
      <c r="D101" s="77" t="s">
        <v>54</v>
      </c>
      <c r="E101" s="66"/>
      <c r="F101" s="83" t="s">
        <v>38</v>
      </c>
      <c r="G101" s="89" t="s">
        <v>55</v>
      </c>
      <c r="H101" s="63"/>
    </row>
    <row r="102" spans="3:16" x14ac:dyDescent="0.25">
      <c r="C102" s="77" t="s">
        <v>0</v>
      </c>
      <c r="D102" s="94">
        <v>4</v>
      </c>
      <c r="E102" s="63"/>
      <c r="F102" s="83" t="s">
        <v>0</v>
      </c>
      <c r="G102" s="91">
        <v>1</v>
      </c>
      <c r="H102" s="63"/>
    </row>
    <row r="103" spans="3:16" x14ac:dyDescent="0.25">
      <c r="C103" s="77" t="s">
        <v>1</v>
      </c>
      <c r="D103" s="94">
        <v>68</v>
      </c>
      <c r="E103" s="63"/>
      <c r="F103" s="83" t="s">
        <v>1</v>
      </c>
      <c r="G103" s="91">
        <v>90</v>
      </c>
      <c r="H103" s="63"/>
    </row>
    <row r="104" spans="3:16" x14ac:dyDescent="0.25">
      <c r="C104" s="77" t="s">
        <v>2</v>
      </c>
      <c r="D104" s="94">
        <v>4</v>
      </c>
      <c r="E104" s="63"/>
      <c r="F104" s="83" t="s">
        <v>2</v>
      </c>
      <c r="G104" s="91">
        <v>2</v>
      </c>
      <c r="H104" s="63"/>
    </row>
    <row r="105" spans="3:16" x14ac:dyDescent="0.25">
      <c r="C105" s="77" t="s">
        <v>3</v>
      </c>
      <c r="D105" s="94">
        <v>4</v>
      </c>
      <c r="E105" s="63"/>
      <c r="F105" s="83" t="s">
        <v>7</v>
      </c>
      <c r="G105" s="91">
        <v>60</v>
      </c>
      <c r="H105" s="63"/>
    </row>
    <row r="106" spans="3:16" x14ac:dyDescent="0.25">
      <c r="C106" s="77" t="s">
        <v>4</v>
      </c>
      <c r="D106" s="94">
        <v>6</v>
      </c>
      <c r="E106" s="63"/>
      <c r="F106" s="83" t="s">
        <v>8</v>
      </c>
      <c r="G106" s="91">
        <v>50</v>
      </c>
      <c r="H106" s="63"/>
    </row>
    <row r="107" spans="3:16" x14ac:dyDescent="0.25">
      <c r="C107" s="77" t="s">
        <v>5</v>
      </c>
      <c r="D107" s="94">
        <v>30</v>
      </c>
      <c r="E107" s="63"/>
      <c r="F107" s="83" t="s">
        <v>10</v>
      </c>
      <c r="G107" s="91">
        <v>40</v>
      </c>
      <c r="H107" s="63"/>
    </row>
    <row r="108" spans="3:16" x14ac:dyDescent="0.25">
      <c r="C108" s="77" t="s">
        <v>6</v>
      </c>
      <c r="D108" s="94">
        <v>20</v>
      </c>
      <c r="E108" s="63"/>
      <c r="F108" s="83" t="s">
        <v>12</v>
      </c>
      <c r="G108" s="91">
        <v>90</v>
      </c>
      <c r="H108" s="63"/>
    </row>
    <row r="109" spans="3:16" x14ac:dyDescent="0.25">
      <c r="C109" s="77" t="s">
        <v>8</v>
      </c>
      <c r="D109" s="94">
        <v>3</v>
      </c>
      <c r="E109" s="63"/>
      <c r="F109" s="83" t="s">
        <v>13</v>
      </c>
      <c r="G109" s="91">
        <v>10</v>
      </c>
      <c r="H109" s="63"/>
    </row>
    <row r="110" spans="3:16" x14ac:dyDescent="0.25">
      <c r="C110" s="77" t="s">
        <v>9</v>
      </c>
      <c r="D110" s="94">
        <v>8</v>
      </c>
      <c r="E110" s="63"/>
      <c r="F110" s="83" t="s">
        <v>14</v>
      </c>
      <c r="G110" s="91">
        <v>50</v>
      </c>
      <c r="H110" s="63"/>
    </row>
    <row r="111" spans="3:16" x14ac:dyDescent="0.25">
      <c r="C111" s="77" t="s">
        <v>10</v>
      </c>
      <c r="D111" s="94">
        <v>60</v>
      </c>
      <c r="E111" s="63"/>
      <c r="F111" s="83" t="s">
        <v>15</v>
      </c>
      <c r="G111" s="91">
        <v>10</v>
      </c>
      <c r="H111" s="63"/>
    </row>
    <row r="112" spans="3:16" x14ac:dyDescent="0.25">
      <c r="C112" s="77" t="s">
        <v>11</v>
      </c>
      <c r="D112" s="94">
        <v>30</v>
      </c>
      <c r="E112" s="63"/>
      <c r="F112" s="83" t="s">
        <v>17</v>
      </c>
      <c r="G112" s="91">
        <v>24</v>
      </c>
      <c r="H112" s="63"/>
    </row>
    <row r="113" spans="3:23" x14ac:dyDescent="0.25">
      <c r="C113" s="77" t="s">
        <v>12</v>
      </c>
      <c r="D113" s="94">
        <v>80</v>
      </c>
      <c r="E113" s="63"/>
      <c r="F113" s="61"/>
      <c r="G113" s="63"/>
      <c r="H113" s="63"/>
    </row>
    <row r="114" spans="3:23" x14ac:dyDescent="0.25">
      <c r="C114" s="77" t="s">
        <v>16</v>
      </c>
      <c r="D114" s="94">
        <v>20</v>
      </c>
      <c r="E114" s="63"/>
      <c r="F114" s="63"/>
      <c r="G114" s="63"/>
      <c r="H114" s="63"/>
    </row>
    <row r="116" spans="3:23" x14ac:dyDescent="0.25">
      <c r="C116" s="8"/>
    </row>
    <row r="117" spans="3:23" x14ac:dyDescent="0.25">
      <c r="H117" s="116" t="s">
        <v>74</v>
      </c>
      <c r="I117" s="116"/>
      <c r="J117" s="116"/>
      <c r="K117" s="116"/>
      <c r="L117" s="116"/>
      <c r="S117" s="117" t="s">
        <v>75</v>
      </c>
      <c r="T117" s="118"/>
      <c r="U117" s="118"/>
      <c r="V117" s="118"/>
      <c r="W117" s="118"/>
    </row>
    <row r="118" spans="3:23" x14ac:dyDescent="0.25">
      <c r="C118" s="46" t="s">
        <v>37</v>
      </c>
      <c r="D118" s="76" t="s">
        <v>59</v>
      </c>
      <c r="E118" s="76" t="s">
        <v>45</v>
      </c>
      <c r="F118" s="76" t="s">
        <v>46</v>
      </c>
      <c r="G118" s="76" t="s">
        <v>49</v>
      </c>
      <c r="H118" s="113" t="s">
        <v>63</v>
      </c>
      <c r="I118" s="113" t="s">
        <v>66</v>
      </c>
      <c r="J118" s="113" t="s">
        <v>70</v>
      </c>
      <c r="K118" s="113" t="s">
        <v>67</v>
      </c>
      <c r="L118" s="113" t="s">
        <v>68</v>
      </c>
      <c r="M118" s="100"/>
      <c r="N118" s="83" t="s">
        <v>38</v>
      </c>
      <c r="O118" s="83" t="s">
        <v>60</v>
      </c>
      <c r="P118" s="83" t="s">
        <v>47</v>
      </c>
      <c r="Q118" s="83" t="s">
        <v>48</v>
      </c>
      <c r="R118" s="83" t="s">
        <v>50</v>
      </c>
      <c r="S118" s="113" t="s">
        <v>63</v>
      </c>
      <c r="T118" s="113" t="s">
        <v>69</v>
      </c>
      <c r="U118" s="113" t="s">
        <v>71</v>
      </c>
      <c r="V118" s="113" t="s">
        <v>72</v>
      </c>
      <c r="W118" s="113" t="s">
        <v>73</v>
      </c>
    </row>
    <row r="119" spans="3:23" x14ac:dyDescent="0.25">
      <c r="C119" s="46" t="s">
        <v>0</v>
      </c>
      <c r="D119" s="96">
        <f t="shared" ref="D119:D131" si="2">R43</f>
        <v>8.2548963189535418E-3</v>
      </c>
      <c r="E119" s="94">
        <f>N31</f>
        <v>500</v>
      </c>
      <c r="F119" s="97">
        <f t="shared" ref="F119:F131" si="3">D119*E$119</f>
        <v>4.1274481594767707</v>
      </c>
      <c r="G119" s="98">
        <f>F119/D102</f>
        <v>1.0318620398691927</v>
      </c>
      <c r="H119" s="99" t="s">
        <v>64</v>
      </c>
      <c r="I119" s="99">
        <f>IF(H119="yes",G119/2,G119)</f>
        <v>0.51593101993459634</v>
      </c>
      <c r="J119" s="99">
        <f>I119*D102</f>
        <v>2.0637240797383853</v>
      </c>
      <c r="K119" s="99">
        <f>I119*$F$133/$J$133</f>
        <v>0.51939431126987756</v>
      </c>
      <c r="L119" s="99">
        <f>K119*D102</f>
        <v>2.0775772450795102</v>
      </c>
      <c r="M119" s="100"/>
      <c r="N119" s="83" t="s">
        <v>0</v>
      </c>
      <c r="O119" s="101">
        <f t="array" ref="O119:O129">TRANSPOSE(D60:N60)</f>
        <v>1.7127255774034924E-3</v>
      </c>
      <c r="P119" s="102">
        <v>500</v>
      </c>
      <c r="Q119" s="103">
        <f t="shared" ref="Q119:Q129" si="4">P$119*O119</f>
        <v>0.8563627887017462</v>
      </c>
      <c r="R119" s="104">
        <f t="shared" ref="R119:R129" si="5">Q119/G102</f>
        <v>0.8563627887017462</v>
      </c>
      <c r="S119" s="105" t="s">
        <v>64</v>
      </c>
      <c r="T119" s="99">
        <f>IF(S119="yes",R119/2,R119)</f>
        <v>0.4281813943508731</v>
      </c>
      <c r="U119" s="99">
        <f>T119*G102</f>
        <v>0.4281813943508731</v>
      </c>
      <c r="V119" s="99">
        <f>T119*$Q$131/$U$131</f>
        <v>0.42875750652896094</v>
      </c>
      <c r="W119" s="99">
        <f>V119*G102</f>
        <v>0.42875750652896094</v>
      </c>
    </row>
    <row r="120" spans="3:23" x14ac:dyDescent="0.25">
      <c r="C120" s="46" t="s">
        <v>1</v>
      </c>
      <c r="D120" s="96">
        <f t="shared" si="2"/>
        <v>0.19961075977974704</v>
      </c>
      <c r="E120" s="95"/>
      <c r="F120" s="97">
        <f t="shared" si="3"/>
        <v>99.805379889873521</v>
      </c>
      <c r="G120" s="98">
        <f t="shared" ref="G120:G131" si="6">F120/D103</f>
        <v>1.4677261748510813</v>
      </c>
      <c r="H120" s="99" t="s">
        <v>65</v>
      </c>
      <c r="I120" s="99">
        <f t="shared" ref="I120:I131" si="7">IF(H120="yes",G120/2,G120)</f>
        <v>1.4677261748510813</v>
      </c>
      <c r="J120" s="99">
        <f t="shared" ref="J120:J131" si="8">I120*D103</f>
        <v>99.805379889873521</v>
      </c>
      <c r="K120" s="99">
        <f t="shared" ref="K120:K131" si="9">I120*$F$133/$J$133</f>
        <v>1.4775785836955264</v>
      </c>
      <c r="L120" s="99">
        <f t="shared" ref="L120:L131" si="10">K120*D103</f>
        <v>100.47534369129579</v>
      </c>
      <c r="M120" s="100"/>
      <c r="N120" s="83" t="s">
        <v>1</v>
      </c>
      <c r="O120" s="101">
        <v>0.27554065243905024</v>
      </c>
      <c r="P120" s="106"/>
      <c r="Q120" s="103">
        <f t="shared" si="4"/>
        <v>137.77032621952512</v>
      </c>
      <c r="R120" s="104">
        <f t="shared" si="5"/>
        <v>1.5307814024391679</v>
      </c>
      <c r="S120" s="105" t="s">
        <v>65</v>
      </c>
      <c r="T120" s="99">
        <f t="shared" ref="T120:T129" si="11">IF(S120="yes",R120/2,R120)</f>
        <v>1.5307814024391679</v>
      </c>
      <c r="U120" s="99">
        <f t="shared" ref="U120:U129" si="12">T120*G103</f>
        <v>137.77032621952512</v>
      </c>
      <c r="V120" s="99">
        <f t="shared" ref="V120:V129" si="13">T120*$Q$131/$U$131</f>
        <v>1.5328410477660568</v>
      </c>
      <c r="W120" s="99">
        <f t="shared" ref="W120:W129" si="14">V120*G103</f>
        <v>137.9556942989451</v>
      </c>
    </row>
    <row r="121" spans="3:23" x14ac:dyDescent="0.25">
      <c r="C121" s="46" t="s">
        <v>2</v>
      </c>
      <c r="D121" s="96">
        <f t="shared" si="2"/>
        <v>5.080988422694113E-3</v>
      </c>
      <c r="E121" s="95"/>
      <c r="F121" s="97">
        <f t="shared" si="3"/>
        <v>2.5404942113470566</v>
      </c>
      <c r="G121" s="98">
        <f t="shared" si="6"/>
        <v>0.63512355283676414</v>
      </c>
      <c r="H121" s="99" t="s">
        <v>64</v>
      </c>
      <c r="I121" s="99">
        <f t="shared" si="7"/>
        <v>0.31756177641838207</v>
      </c>
      <c r="J121" s="99">
        <f t="shared" si="8"/>
        <v>1.2702471056735283</v>
      </c>
      <c r="K121" s="99">
        <f t="shared" si="9"/>
        <v>0.31969347407987508</v>
      </c>
      <c r="L121" s="99">
        <f t="shared" si="10"/>
        <v>1.2787738963195003</v>
      </c>
      <c r="M121" s="100"/>
      <c r="N121" s="83" t="s">
        <v>2</v>
      </c>
      <c r="O121" s="101">
        <v>9.7463111870084353E-4</v>
      </c>
      <c r="P121" s="106"/>
      <c r="Q121" s="103">
        <f t="shared" si="4"/>
        <v>0.48731555935042176</v>
      </c>
      <c r="R121" s="104">
        <f t="shared" si="5"/>
        <v>0.24365777967521088</v>
      </c>
      <c r="S121" s="105" t="s">
        <v>64</v>
      </c>
      <c r="T121" s="99">
        <f t="shared" si="11"/>
        <v>0.12182888983760544</v>
      </c>
      <c r="U121" s="99">
        <f t="shared" si="12"/>
        <v>0.24365777967521088</v>
      </c>
      <c r="V121" s="99">
        <f t="shared" si="13"/>
        <v>0.12199280893358758</v>
      </c>
      <c r="W121" s="99">
        <f t="shared" si="14"/>
        <v>0.24398561786717515</v>
      </c>
    </row>
    <row r="122" spans="3:23" x14ac:dyDescent="0.25">
      <c r="C122" s="46" t="s">
        <v>3</v>
      </c>
      <c r="D122" s="96">
        <f t="shared" si="2"/>
        <v>7.039861001155447E-3</v>
      </c>
      <c r="E122" s="95"/>
      <c r="F122" s="97">
        <f t="shared" si="3"/>
        <v>3.5199305005777233</v>
      </c>
      <c r="G122" s="98">
        <f t="shared" si="6"/>
        <v>0.87998262514443082</v>
      </c>
      <c r="H122" s="99" t="s">
        <v>65</v>
      </c>
      <c r="I122" s="99">
        <f t="shared" si="7"/>
        <v>0.87998262514443082</v>
      </c>
      <c r="J122" s="99">
        <f t="shared" si="8"/>
        <v>3.5199305005777233</v>
      </c>
      <c r="K122" s="99">
        <f t="shared" si="9"/>
        <v>0.88588968652106037</v>
      </c>
      <c r="L122" s="99">
        <f t="shared" si="10"/>
        <v>3.5435587460842415</v>
      </c>
      <c r="M122" s="100"/>
      <c r="N122" s="83" t="s">
        <v>7</v>
      </c>
      <c r="O122" s="101">
        <v>0.11950604393965422</v>
      </c>
      <c r="P122" s="106"/>
      <c r="Q122" s="103">
        <f t="shared" si="4"/>
        <v>59.75302196982711</v>
      </c>
      <c r="R122" s="104">
        <f t="shared" si="5"/>
        <v>0.99588369949711852</v>
      </c>
      <c r="S122" s="105" t="s">
        <v>65</v>
      </c>
      <c r="T122" s="99">
        <f t="shared" si="11"/>
        <v>0.99588369949711852</v>
      </c>
      <c r="U122" s="99">
        <f t="shared" si="12"/>
        <v>59.75302196982711</v>
      </c>
      <c r="V122" s="99">
        <f t="shared" si="13"/>
        <v>0.99722364732018831</v>
      </c>
      <c r="W122" s="99">
        <f t="shared" si="14"/>
        <v>59.833418839211298</v>
      </c>
    </row>
    <row r="123" spans="3:23" x14ac:dyDescent="0.25">
      <c r="C123" s="46" t="s">
        <v>4</v>
      </c>
      <c r="D123" s="96">
        <f t="shared" si="2"/>
        <v>1.5333533453523928E-2</v>
      </c>
      <c r="E123" s="95"/>
      <c r="F123" s="97">
        <f t="shared" si="3"/>
        <v>7.6667667267619644</v>
      </c>
      <c r="G123" s="98">
        <f t="shared" si="6"/>
        <v>1.2777944544603275</v>
      </c>
      <c r="H123" s="99" t="s">
        <v>65</v>
      </c>
      <c r="I123" s="99">
        <f t="shared" si="7"/>
        <v>1.2777944544603275</v>
      </c>
      <c r="J123" s="99">
        <f t="shared" si="8"/>
        <v>7.6667667267619652</v>
      </c>
      <c r="K123" s="99">
        <f t="shared" si="9"/>
        <v>1.28637190821173</v>
      </c>
      <c r="L123" s="99">
        <f t="shared" si="10"/>
        <v>7.7182314492703803</v>
      </c>
      <c r="M123" s="100"/>
      <c r="N123" s="83" t="s">
        <v>8</v>
      </c>
      <c r="O123" s="101">
        <v>0.13743927798284866</v>
      </c>
      <c r="P123" s="106"/>
      <c r="Q123" s="103">
        <f t="shared" si="4"/>
        <v>68.719638991424333</v>
      </c>
      <c r="R123" s="104">
        <f t="shared" si="5"/>
        <v>1.3743927798284867</v>
      </c>
      <c r="S123" s="105" t="s">
        <v>65</v>
      </c>
      <c r="T123" s="99">
        <f t="shared" si="11"/>
        <v>1.3743927798284867</v>
      </c>
      <c r="U123" s="99">
        <f t="shared" si="12"/>
        <v>68.719638991424333</v>
      </c>
      <c r="V123" s="99">
        <f t="shared" si="13"/>
        <v>1.3762420064141854</v>
      </c>
      <c r="W123" s="99">
        <f t="shared" si="14"/>
        <v>68.812100320709263</v>
      </c>
    </row>
    <row r="124" spans="3:23" x14ac:dyDescent="0.25">
      <c r="C124" s="46" t="s">
        <v>5</v>
      </c>
      <c r="D124" s="96">
        <f t="shared" si="2"/>
        <v>0.10295193702943342</v>
      </c>
      <c r="E124" s="95"/>
      <c r="F124" s="97">
        <f t="shared" si="3"/>
        <v>51.475968514716712</v>
      </c>
      <c r="G124" s="98">
        <f t="shared" si="6"/>
        <v>1.7158656171572237</v>
      </c>
      <c r="H124" s="99" t="s">
        <v>65</v>
      </c>
      <c r="I124" s="99">
        <f t="shared" si="7"/>
        <v>1.7158656171572237</v>
      </c>
      <c r="J124" s="99">
        <f t="shared" si="8"/>
        <v>51.475968514716712</v>
      </c>
      <c r="K124" s="99">
        <f t="shared" si="9"/>
        <v>1.7273837122024895</v>
      </c>
      <c r="L124" s="99">
        <f t="shared" si="10"/>
        <v>51.821511366074688</v>
      </c>
      <c r="M124" s="100"/>
      <c r="N124" s="83" t="s">
        <v>10</v>
      </c>
      <c r="O124" s="101">
        <v>0.11508179200953329</v>
      </c>
      <c r="P124" s="106"/>
      <c r="Q124" s="103">
        <f t="shared" si="4"/>
        <v>57.540896004766644</v>
      </c>
      <c r="R124" s="104">
        <f t="shared" si="5"/>
        <v>1.4385224001191661</v>
      </c>
      <c r="S124" s="105" t="s">
        <v>65</v>
      </c>
      <c r="T124" s="99">
        <f t="shared" si="11"/>
        <v>1.4385224001191661</v>
      </c>
      <c r="U124" s="99">
        <f t="shared" si="12"/>
        <v>57.540896004766644</v>
      </c>
      <c r="V124" s="99">
        <f t="shared" si="13"/>
        <v>1.4404579122271062</v>
      </c>
      <c r="W124" s="99">
        <f t="shared" si="14"/>
        <v>57.618316489084251</v>
      </c>
    </row>
    <row r="125" spans="3:23" x14ac:dyDescent="0.25">
      <c r="C125" s="46" t="s">
        <v>6</v>
      </c>
      <c r="D125" s="96">
        <f t="shared" si="2"/>
        <v>4.1575887065441304E-2</v>
      </c>
      <c r="E125" s="95"/>
      <c r="F125" s="97">
        <f t="shared" si="3"/>
        <v>20.787943532720654</v>
      </c>
      <c r="G125" s="98">
        <f t="shared" si="6"/>
        <v>1.0393971766360326</v>
      </c>
      <c r="H125" s="99" t="s">
        <v>65</v>
      </c>
      <c r="I125" s="99">
        <f t="shared" si="7"/>
        <v>1.0393971766360326</v>
      </c>
      <c r="J125" s="99">
        <f t="shared" si="8"/>
        <v>20.787943532720654</v>
      </c>
      <c r="K125" s="99">
        <f t="shared" si="9"/>
        <v>1.0463743404363712</v>
      </c>
      <c r="L125" s="99">
        <f t="shared" si="10"/>
        <v>20.927486808727423</v>
      </c>
      <c r="M125" s="100"/>
      <c r="N125" s="83" t="s">
        <v>12</v>
      </c>
      <c r="O125" s="101">
        <v>0.21287295809103401</v>
      </c>
      <c r="P125" s="106"/>
      <c r="Q125" s="103">
        <f t="shared" si="4"/>
        <v>106.436479045517</v>
      </c>
      <c r="R125" s="104">
        <f t="shared" si="5"/>
        <v>1.1826275449501888</v>
      </c>
      <c r="S125" s="105" t="s">
        <v>65</v>
      </c>
      <c r="T125" s="99">
        <f t="shared" si="11"/>
        <v>1.1826275449501888</v>
      </c>
      <c r="U125" s="99">
        <f t="shared" si="12"/>
        <v>106.43647904551699</v>
      </c>
      <c r="V125" s="99">
        <f t="shared" si="13"/>
        <v>1.1842187540493623</v>
      </c>
      <c r="W125" s="99">
        <f t="shared" si="14"/>
        <v>106.5796878644426</v>
      </c>
    </row>
    <row r="126" spans="3:23" x14ac:dyDescent="0.25">
      <c r="C126" s="46" t="s">
        <v>8</v>
      </c>
      <c r="D126" s="96">
        <f t="shared" si="2"/>
        <v>9.121998707655201E-3</v>
      </c>
      <c r="E126" s="95"/>
      <c r="F126" s="97">
        <f t="shared" si="3"/>
        <v>4.5609993538276008</v>
      </c>
      <c r="G126" s="98">
        <f t="shared" si="6"/>
        <v>1.5203331179425337</v>
      </c>
      <c r="H126" s="99" t="s">
        <v>65</v>
      </c>
      <c r="I126" s="99">
        <f t="shared" si="7"/>
        <v>1.5203331179425337</v>
      </c>
      <c r="J126" s="99">
        <f t="shared" si="8"/>
        <v>4.5609993538276008</v>
      </c>
      <c r="K126" s="99">
        <f t="shared" si="9"/>
        <v>1.53053866153396</v>
      </c>
      <c r="L126" s="99">
        <f t="shared" si="10"/>
        <v>4.59161598460188</v>
      </c>
      <c r="M126" s="100"/>
      <c r="N126" s="83" t="s">
        <v>13</v>
      </c>
      <c r="O126" s="101">
        <v>1.666994228662156E-2</v>
      </c>
      <c r="P126" s="106"/>
      <c r="Q126" s="103">
        <f t="shared" si="4"/>
        <v>8.3349711433107796</v>
      </c>
      <c r="R126" s="104">
        <f t="shared" si="5"/>
        <v>0.83349711433107798</v>
      </c>
      <c r="S126" s="105" t="s">
        <v>65</v>
      </c>
      <c r="T126" s="99">
        <f t="shared" si="11"/>
        <v>0.83349711433107798</v>
      </c>
      <c r="U126" s="99">
        <f t="shared" si="12"/>
        <v>8.3349711433107796</v>
      </c>
      <c r="V126" s="99">
        <f t="shared" si="13"/>
        <v>0.83461857323681854</v>
      </c>
      <c r="W126" s="99">
        <f t="shared" si="14"/>
        <v>8.3461857323681858</v>
      </c>
    </row>
    <row r="127" spans="3:23" x14ac:dyDescent="0.25">
      <c r="C127" s="46" t="s">
        <v>9</v>
      </c>
      <c r="D127" s="96">
        <f t="shared" si="2"/>
        <v>2.6672262484997388E-2</v>
      </c>
      <c r="E127" s="95"/>
      <c r="F127" s="97">
        <f t="shared" si="3"/>
        <v>13.336131242498695</v>
      </c>
      <c r="G127" s="98">
        <f t="shared" si="6"/>
        <v>1.6670164053123369</v>
      </c>
      <c r="H127" s="99" t="s">
        <v>65</v>
      </c>
      <c r="I127" s="99">
        <f t="shared" si="7"/>
        <v>1.6670164053123369</v>
      </c>
      <c r="J127" s="99">
        <f t="shared" si="8"/>
        <v>13.336131242498695</v>
      </c>
      <c r="K127" s="99">
        <f t="shared" si="9"/>
        <v>1.6782065901417387</v>
      </c>
      <c r="L127" s="99">
        <f t="shared" si="10"/>
        <v>13.425652721133909</v>
      </c>
      <c r="M127" s="100"/>
      <c r="N127" s="83" t="s">
        <v>14</v>
      </c>
      <c r="O127" s="101">
        <v>7.9186584638915175E-2</v>
      </c>
      <c r="P127" s="106"/>
      <c r="Q127" s="103">
        <f t="shared" si="4"/>
        <v>39.593292319457589</v>
      </c>
      <c r="R127" s="104">
        <f t="shared" si="5"/>
        <v>0.79186584638915181</v>
      </c>
      <c r="S127" s="105" t="s">
        <v>65</v>
      </c>
      <c r="T127" s="99">
        <f t="shared" si="11"/>
        <v>0.79186584638915181</v>
      </c>
      <c r="U127" s="99">
        <f t="shared" si="12"/>
        <v>39.593292319457589</v>
      </c>
      <c r="V127" s="99">
        <f t="shared" si="13"/>
        <v>0.79293129099635662</v>
      </c>
      <c r="W127" s="99">
        <f t="shared" si="14"/>
        <v>39.646564549817832</v>
      </c>
    </row>
    <row r="128" spans="3:23" x14ac:dyDescent="0.25">
      <c r="C128" s="46" t="s">
        <v>10</v>
      </c>
      <c r="D128" s="96">
        <f t="shared" si="2"/>
        <v>0.21257040837020452</v>
      </c>
      <c r="E128" s="95"/>
      <c r="F128" s="97">
        <f t="shared" si="3"/>
        <v>106.28520418510226</v>
      </c>
      <c r="G128" s="98">
        <f t="shared" si="6"/>
        <v>1.7714200697517044</v>
      </c>
      <c r="H128" s="99" t="s">
        <v>65</v>
      </c>
      <c r="I128" s="99">
        <f t="shared" si="7"/>
        <v>1.7714200697517044</v>
      </c>
      <c r="J128" s="99">
        <f t="shared" si="8"/>
        <v>106.28520418510226</v>
      </c>
      <c r="K128" s="99">
        <f t="shared" si="9"/>
        <v>1.7833110852977208</v>
      </c>
      <c r="L128" s="99">
        <f t="shared" si="10"/>
        <v>106.99866511786324</v>
      </c>
      <c r="M128" s="100"/>
      <c r="N128" s="83" t="s">
        <v>15</v>
      </c>
      <c r="O128" s="101">
        <v>2.0695546994992174E-2</v>
      </c>
      <c r="P128" s="106"/>
      <c r="Q128" s="103">
        <f t="shared" si="4"/>
        <v>10.347773497496087</v>
      </c>
      <c r="R128" s="104">
        <f t="shared" si="5"/>
        <v>1.0347773497496087</v>
      </c>
      <c r="S128" s="105" t="s">
        <v>65</v>
      </c>
      <c r="T128" s="99">
        <f t="shared" si="11"/>
        <v>1.0347773497496087</v>
      </c>
      <c r="U128" s="99">
        <f t="shared" si="12"/>
        <v>10.347773497496087</v>
      </c>
      <c r="V128" s="99">
        <f t="shared" si="13"/>
        <v>1.0361696284442583</v>
      </c>
      <c r="W128" s="99">
        <f t="shared" si="14"/>
        <v>10.361696284442584</v>
      </c>
    </row>
    <row r="129" spans="3:23" x14ac:dyDescent="0.25">
      <c r="C129" s="46" t="s">
        <v>11</v>
      </c>
      <c r="D129" s="96">
        <f t="shared" si="2"/>
        <v>0.10624887644272059</v>
      </c>
      <c r="E129" s="95"/>
      <c r="F129" s="97">
        <f t="shared" si="3"/>
        <v>53.124438221360293</v>
      </c>
      <c r="G129" s="98">
        <f t="shared" si="6"/>
        <v>1.7708146073786764</v>
      </c>
      <c r="H129" s="99" t="s">
        <v>65</v>
      </c>
      <c r="I129" s="99">
        <f t="shared" si="7"/>
        <v>1.7708146073786764</v>
      </c>
      <c r="J129" s="99">
        <f t="shared" si="8"/>
        <v>53.124438221360293</v>
      </c>
      <c r="K129" s="99">
        <f t="shared" si="9"/>
        <v>1.7827015586360391</v>
      </c>
      <c r="L129" s="99">
        <f t="shared" si="10"/>
        <v>53.481046759081174</v>
      </c>
      <c r="M129" s="100"/>
      <c r="N129" s="83" t="s">
        <v>17</v>
      </c>
      <c r="O129" s="101">
        <v>2.0319844921246312E-2</v>
      </c>
      <c r="P129" s="106"/>
      <c r="Q129" s="103">
        <f t="shared" si="4"/>
        <v>10.159922460623156</v>
      </c>
      <c r="R129" s="104">
        <f t="shared" si="5"/>
        <v>0.42333010252596481</v>
      </c>
      <c r="S129" s="105" t="s">
        <v>65</v>
      </c>
      <c r="T129" s="99">
        <f t="shared" si="11"/>
        <v>0.42333010252596481</v>
      </c>
      <c r="U129" s="99">
        <f t="shared" si="12"/>
        <v>10.159922460623156</v>
      </c>
      <c r="V129" s="99">
        <f t="shared" si="13"/>
        <v>0.42389968735761335</v>
      </c>
      <c r="W129" s="99">
        <f t="shared" si="14"/>
        <v>10.173592496582721</v>
      </c>
    </row>
    <row r="130" spans="3:23" x14ac:dyDescent="0.25">
      <c r="C130" s="46" t="s">
        <v>12</v>
      </c>
      <c r="D130" s="96">
        <f t="shared" si="2"/>
        <v>0.24894796572256597</v>
      </c>
      <c r="E130" s="95"/>
      <c r="F130" s="97">
        <f t="shared" si="3"/>
        <v>124.47398286128299</v>
      </c>
      <c r="G130" s="98">
        <f t="shared" si="6"/>
        <v>1.5559247857660374</v>
      </c>
      <c r="H130" s="99" t="s">
        <v>65</v>
      </c>
      <c r="I130" s="99">
        <f t="shared" si="7"/>
        <v>1.5559247857660374</v>
      </c>
      <c r="J130" s="99">
        <f t="shared" si="8"/>
        <v>124.47398286128299</v>
      </c>
      <c r="K130" s="99">
        <f t="shared" si="9"/>
        <v>1.5663692456273111</v>
      </c>
      <c r="L130" s="99">
        <f t="shared" si="10"/>
        <v>125.30953965018489</v>
      </c>
      <c r="M130" s="100"/>
      <c r="N130" s="106"/>
      <c r="O130" s="106"/>
      <c r="P130" s="106"/>
      <c r="Q130" s="106"/>
      <c r="R130" s="106"/>
      <c r="S130" s="105"/>
      <c r="T130" s="99"/>
      <c r="U130" s="99"/>
      <c r="V130" s="99"/>
      <c r="W130" s="99"/>
    </row>
    <row r="131" spans="3:23" x14ac:dyDescent="0.25">
      <c r="C131" s="46" t="s">
        <v>16</v>
      </c>
      <c r="D131" s="96">
        <f t="shared" si="2"/>
        <v>1.6590625200907413E-2</v>
      </c>
      <c r="E131" s="95"/>
      <c r="F131" s="97">
        <f t="shared" si="3"/>
        <v>8.2953126004537072</v>
      </c>
      <c r="G131" s="98">
        <f t="shared" si="6"/>
        <v>0.41476563002268535</v>
      </c>
      <c r="H131" s="99" t="s">
        <v>65</v>
      </c>
      <c r="I131" s="99">
        <f t="shared" si="7"/>
        <v>0.41476563002268535</v>
      </c>
      <c r="J131" s="99">
        <f t="shared" si="8"/>
        <v>8.2953126004537072</v>
      </c>
      <c r="K131" s="99">
        <f t="shared" si="9"/>
        <v>0.41754982821416475</v>
      </c>
      <c r="L131" s="99">
        <f t="shared" si="10"/>
        <v>8.350996564283296</v>
      </c>
      <c r="M131" s="100"/>
      <c r="N131" s="106"/>
      <c r="O131" s="86">
        <f>SUM(O119:O129)</f>
        <v>0.99999999999999989</v>
      </c>
      <c r="P131" s="83"/>
      <c r="Q131" s="81">
        <f>SUM(Q119:Q129)</f>
        <v>499.99999999999994</v>
      </c>
      <c r="R131" s="106"/>
      <c r="S131" s="105"/>
      <c r="T131" s="99"/>
      <c r="U131" s="107">
        <f>SUM(U119:U129)</f>
        <v>499.32816082597384</v>
      </c>
      <c r="V131" s="99"/>
      <c r="W131" s="107">
        <f>SUM(W119:W129)</f>
        <v>499.99999999999994</v>
      </c>
    </row>
    <row r="132" spans="3:23" x14ac:dyDescent="0.25">
      <c r="C132" s="7"/>
      <c r="D132" s="108"/>
      <c r="E132" s="108"/>
      <c r="F132" s="108"/>
      <c r="G132" s="108"/>
      <c r="H132" s="105"/>
      <c r="I132" s="105"/>
      <c r="J132" s="105"/>
      <c r="K132" s="105"/>
      <c r="L132" s="105"/>
      <c r="M132" s="100"/>
      <c r="N132" s="100"/>
      <c r="O132" s="100"/>
      <c r="P132" s="100"/>
      <c r="Q132" s="100"/>
      <c r="R132" s="100"/>
      <c r="S132" s="63"/>
      <c r="T132" s="109"/>
      <c r="U132" s="109"/>
      <c r="V132" s="109"/>
      <c r="W132" s="109"/>
    </row>
    <row r="133" spans="3:23" x14ac:dyDescent="0.25">
      <c r="C133" s="7"/>
      <c r="D133" s="110">
        <v>0.99999999999999989</v>
      </c>
      <c r="E133" s="76"/>
      <c r="F133" s="111">
        <f>SUM(F119:F131)</f>
        <v>499.99999999999994</v>
      </c>
      <c r="G133" s="108"/>
      <c r="H133" s="105"/>
      <c r="I133" s="105"/>
      <c r="J133" s="107">
        <f>SUM(J119:J131)</f>
        <v>496.66602881458806</v>
      </c>
      <c r="K133" s="105"/>
      <c r="L133" s="107">
        <f>SUM(L119:L131)</f>
        <v>499.99999999999989</v>
      </c>
      <c r="M133" s="100"/>
      <c r="N133" s="100"/>
      <c r="O133" s="100"/>
      <c r="P133" s="100"/>
      <c r="Q133" s="100"/>
      <c r="R133" s="100"/>
      <c r="S133" s="63"/>
      <c r="T133" s="109"/>
      <c r="U133" s="112"/>
      <c r="V133" s="109"/>
      <c r="W133" s="112"/>
    </row>
    <row r="139" spans="3:23" x14ac:dyDescent="0.25">
      <c r="P139" s="46"/>
    </row>
    <row r="169" spans="1:14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10"/>
      <c r="B170" s="54"/>
      <c r="C170" s="55"/>
      <c r="D170" s="55"/>
      <c r="E170" s="55"/>
      <c r="F170" s="54"/>
      <c r="G170" s="55"/>
      <c r="H170" s="55"/>
      <c r="I170" s="56"/>
      <c r="J170" s="57"/>
      <c r="K170" s="55"/>
      <c r="L170" s="55"/>
      <c r="M170" s="10"/>
      <c r="N170" s="10"/>
    </row>
    <row r="171" spans="1:14" x14ac:dyDescent="0.25">
      <c r="A171" s="10"/>
      <c r="B171" s="54"/>
      <c r="C171" s="10"/>
      <c r="D171" s="10"/>
      <c r="E171" s="10"/>
      <c r="F171" s="54"/>
      <c r="G171" s="10"/>
      <c r="H171" s="10"/>
      <c r="I171" s="58"/>
      <c r="J171" s="59"/>
      <c r="K171" s="10"/>
      <c r="L171" s="10"/>
      <c r="M171" s="10"/>
      <c r="N171" s="10"/>
    </row>
    <row r="172" spans="1:14" x14ac:dyDescent="0.25">
      <c r="A172" s="10"/>
      <c r="B172" s="54"/>
      <c r="C172" s="10"/>
      <c r="D172" s="10"/>
      <c r="E172" s="10"/>
      <c r="F172" s="54"/>
      <c r="G172" s="10"/>
      <c r="H172" s="10"/>
      <c r="I172" s="58"/>
      <c r="J172" s="59"/>
      <c r="K172" s="10"/>
      <c r="L172" s="10"/>
      <c r="M172" s="10"/>
      <c r="N172" s="10"/>
    </row>
    <row r="173" spans="1:14" x14ac:dyDescent="0.25">
      <c r="A173" s="10"/>
      <c r="B173" s="54"/>
      <c r="C173" s="10"/>
      <c r="D173" s="10"/>
      <c r="E173" s="10"/>
      <c r="F173" s="54"/>
      <c r="G173" s="10"/>
      <c r="H173" s="10"/>
      <c r="I173" s="58"/>
      <c r="J173" s="59"/>
      <c r="K173" s="10"/>
      <c r="L173" s="10"/>
      <c r="M173" s="10"/>
      <c r="N173" s="10"/>
    </row>
    <row r="174" spans="1:14" x14ac:dyDescent="0.25">
      <c r="A174" s="10"/>
      <c r="B174" s="54"/>
      <c r="C174" s="10"/>
      <c r="D174" s="10"/>
      <c r="E174" s="10"/>
      <c r="F174" s="54"/>
      <c r="G174" s="10"/>
      <c r="H174" s="10"/>
      <c r="I174" s="58"/>
      <c r="J174" s="59"/>
      <c r="K174" s="10"/>
      <c r="L174" s="10"/>
      <c r="M174" s="10"/>
      <c r="N174" s="10"/>
    </row>
    <row r="175" spans="1:14" x14ac:dyDescent="0.25">
      <c r="A175" s="10"/>
      <c r="B175" s="54"/>
      <c r="C175" s="10"/>
      <c r="D175" s="10"/>
      <c r="E175" s="10"/>
      <c r="F175" s="54"/>
      <c r="G175" s="10"/>
      <c r="H175" s="10"/>
      <c r="I175" s="58"/>
      <c r="J175" s="59"/>
      <c r="K175" s="10"/>
      <c r="L175" s="10"/>
      <c r="M175" s="10"/>
      <c r="N175" s="10"/>
    </row>
    <row r="176" spans="1:14" x14ac:dyDescent="0.25">
      <c r="A176" s="10"/>
      <c r="B176" s="54"/>
      <c r="C176" s="10"/>
      <c r="D176" s="10"/>
      <c r="E176" s="10"/>
      <c r="F176" s="54"/>
      <c r="G176" s="10"/>
      <c r="H176" s="10"/>
      <c r="I176" s="58"/>
      <c r="J176" s="59"/>
      <c r="K176" s="10"/>
      <c r="L176" s="10"/>
      <c r="M176" s="10"/>
      <c r="N176" s="10"/>
    </row>
    <row r="177" spans="1:14" x14ac:dyDescent="0.25">
      <c r="A177" s="10"/>
      <c r="B177" s="54"/>
      <c r="C177" s="10"/>
      <c r="D177" s="10"/>
      <c r="E177" s="10"/>
      <c r="F177" s="54"/>
      <c r="G177" s="10"/>
      <c r="H177" s="10"/>
      <c r="I177" s="58"/>
      <c r="J177" s="59"/>
      <c r="K177" s="10"/>
      <c r="L177" s="10"/>
      <c r="M177" s="10"/>
      <c r="N177" s="10"/>
    </row>
    <row r="178" spans="1:14" x14ac:dyDescent="0.25">
      <c r="A178" s="10"/>
      <c r="B178" s="54"/>
      <c r="C178" s="10"/>
      <c r="D178" s="10"/>
      <c r="E178" s="10"/>
      <c r="F178" s="54"/>
      <c r="G178" s="10"/>
      <c r="H178" s="10"/>
      <c r="I178" s="58"/>
      <c r="J178" s="59"/>
      <c r="K178" s="10"/>
      <c r="L178" s="10"/>
      <c r="M178" s="10"/>
      <c r="N178" s="10"/>
    </row>
    <row r="179" spans="1:14" x14ac:dyDescent="0.25">
      <c r="A179" s="10"/>
      <c r="B179" s="54"/>
      <c r="C179" s="10"/>
      <c r="D179" s="10"/>
      <c r="E179" s="10"/>
      <c r="F179" s="54"/>
      <c r="G179" s="10"/>
      <c r="H179" s="10"/>
      <c r="I179" s="58"/>
      <c r="J179" s="59"/>
      <c r="K179" s="10"/>
      <c r="L179" s="10"/>
      <c r="M179" s="10"/>
      <c r="N179" s="10"/>
    </row>
    <row r="180" spans="1:14" x14ac:dyDescent="0.25">
      <c r="A180" s="10"/>
      <c r="B180" s="54"/>
      <c r="C180" s="10"/>
      <c r="D180" s="10"/>
      <c r="E180" s="10"/>
      <c r="F180" s="54"/>
      <c r="G180" s="10"/>
      <c r="H180" s="10"/>
      <c r="I180" s="58"/>
      <c r="J180" s="59"/>
      <c r="K180" s="10"/>
      <c r="L180" s="10"/>
      <c r="M180" s="10"/>
      <c r="N180" s="10"/>
    </row>
    <row r="181" spans="1:14" x14ac:dyDescent="0.25">
      <c r="A181" s="10"/>
      <c r="B181" s="54"/>
      <c r="C181" s="10"/>
      <c r="D181" s="10"/>
      <c r="E181" s="10"/>
      <c r="F181" s="54"/>
      <c r="G181" s="10"/>
      <c r="H181" s="10"/>
      <c r="I181" s="58"/>
      <c r="J181" s="59"/>
      <c r="K181" s="10"/>
      <c r="L181" s="10"/>
      <c r="M181" s="10"/>
      <c r="N181" s="10"/>
    </row>
    <row r="182" spans="1:14" x14ac:dyDescent="0.25">
      <c r="A182" s="10"/>
      <c r="B182" s="54"/>
      <c r="C182" s="10"/>
      <c r="D182" s="10"/>
      <c r="E182" s="10"/>
      <c r="F182" s="54"/>
      <c r="G182" s="10"/>
      <c r="H182" s="10"/>
      <c r="I182" s="58"/>
      <c r="J182" s="59"/>
      <c r="K182" s="10"/>
      <c r="L182" s="10"/>
      <c r="M182" s="10"/>
      <c r="N182" s="10"/>
    </row>
    <row r="183" spans="1:14" x14ac:dyDescent="0.25">
      <c r="A183" s="10"/>
      <c r="B183" s="54"/>
      <c r="C183" s="10"/>
      <c r="D183" s="10"/>
      <c r="E183" s="10"/>
      <c r="F183" s="54"/>
      <c r="G183" s="10"/>
      <c r="H183" s="10"/>
      <c r="I183" s="58"/>
      <c r="J183" s="59"/>
      <c r="K183" s="10"/>
      <c r="L183" s="10"/>
      <c r="M183" s="10"/>
      <c r="N183" s="10"/>
    </row>
    <row r="184" spans="1:14" x14ac:dyDescent="0.25">
      <c r="A184" s="10"/>
      <c r="B184" s="54"/>
      <c r="C184" s="10"/>
      <c r="D184" s="10"/>
      <c r="E184" s="10"/>
      <c r="F184" s="54"/>
      <c r="G184" s="10"/>
      <c r="H184" s="10"/>
      <c r="I184" s="58"/>
      <c r="J184" s="59"/>
      <c r="K184" s="10"/>
      <c r="L184" s="10"/>
      <c r="M184" s="10"/>
      <c r="N184" s="10"/>
    </row>
    <row r="185" spans="1:14" x14ac:dyDescent="0.25">
      <c r="A185" s="10"/>
      <c r="B185" s="54"/>
      <c r="C185" s="10"/>
      <c r="D185" s="10"/>
      <c r="E185" s="10"/>
      <c r="F185" s="54"/>
      <c r="G185" s="10"/>
      <c r="H185" s="10"/>
      <c r="I185" s="58"/>
      <c r="J185" s="59"/>
      <c r="K185" s="10"/>
      <c r="L185" s="10"/>
      <c r="M185" s="10"/>
      <c r="N185" s="10"/>
    </row>
    <row r="186" spans="1:14" x14ac:dyDescent="0.25">
      <c r="A186" s="10"/>
      <c r="B186" s="54"/>
      <c r="C186" s="10"/>
      <c r="D186" s="10"/>
      <c r="E186" s="10"/>
      <c r="F186" s="54"/>
      <c r="G186" s="10"/>
      <c r="H186" s="10"/>
      <c r="I186" s="58"/>
      <c r="J186" s="59"/>
      <c r="K186" s="10"/>
      <c r="L186" s="10"/>
      <c r="M186" s="10"/>
      <c r="N186" s="10"/>
    </row>
    <row r="187" spans="1:14" x14ac:dyDescent="0.25">
      <c r="A187" s="10"/>
      <c r="B187" s="54"/>
      <c r="C187" s="10"/>
      <c r="D187" s="10"/>
      <c r="E187" s="10"/>
      <c r="F187" s="54"/>
      <c r="G187" s="10"/>
      <c r="H187" s="10"/>
      <c r="I187" s="58"/>
      <c r="J187" s="59"/>
      <c r="K187" s="10"/>
      <c r="L187" s="10"/>
      <c r="M187" s="10"/>
      <c r="N187" s="10"/>
    </row>
    <row r="188" spans="1:14" x14ac:dyDescent="0.25">
      <c r="A188" s="10"/>
      <c r="B188" s="54"/>
      <c r="C188" s="10"/>
      <c r="D188" s="10"/>
      <c r="E188" s="10"/>
      <c r="F188" s="54"/>
      <c r="G188" s="10"/>
      <c r="H188" s="10"/>
      <c r="I188" s="58"/>
      <c r="J188" s="59"/>
      <c r="K188" s="10"/>
      <c r="L188" s="10"/>
      <c r="M188" s="10"/>
      <c r="N188" s="10"/>
    </row>
    <row r="189" spans="1:14" x14ac:dyDescent="0.25">
      <c r="A189" s="10"/>
      <c r="B189" s="54"/>
      <c r="C189" s="10"/>
      <c r="D189" s="10"/>
      <c r="E189" s="60"/>
      <c r="F189" s="54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10"/>
      <c r="B190" s="54"/>
      <c r="C190" s="10"/>
      <c r="D190" s="60"/>
      <c r="E190" s="10"/>
      <c r="F190" s="54"/>
      <c r="G190" s="10"/>
      <c r="H190" s="10"/>
      <c r="I190" s="10"/>
      <c r="J190" s="10"/>
      <c r="K190" s="10"/>
      <c r="L190" s="10"/>
      <c r="M190" s="10"/>
      <c r="N190" s="10"/>
    </row>
    <row r="191" spans="1:14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10"/>
      <c r="B192" s="10"/>
      <c r="C192" s="10"/>
      <c r="D192" s="10"/>
      <c r="E192" s="10"/>
      <c r="F192" s="10"/>
      <c r="G192" s="10"/>
      <c r="H192" s="10"/>
      <c r="I192" s="54"/>
      <c r="J192" s="54"/>
      <c r="K192" s="55"/>
      <c r="L192" s="55"/>
      <c r="M192" s="10"/>
      <c r="N192" s="10"/>
    </row>
    <row r="193" spans="1:14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</row>
    <row r="195" spans="1:14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10"/>
      <c r="B197" s="10"/>
      <c r="C197" s="10"/>
      <c r="D197" s="47"/>
      <c r="E197" s="56"/>
      <c r="F197" s="10"/>
      <c r="G197" s="47"/>
      <c r="H197" s="55"/>
      <c r="I197" s="10"/>
      <c r="J197" s="48"/>
      <c r="K197" s="57"/>
      <c r="L197" s="48"/>
      <c r="M197" s="10"/>
      <c r="N197" s="10"/>
    </row>
    <row r="198" spans="1:14" x14ac:dyDescent="0.25">
      <c r="A198" s="10"/>
      <c r="B198" s="10"/>
      <c r="C198" s="47"/>
      <c r="D198" s="47"/>
      <c r="E198" s="58"/>
      <c r="F198" s="10"/>
      <c r="G198" s="23"/>
      <c r="H198" s="10"/>
      <c r="I198" s="48"/>
      <c r="J198" s="48"/>
      <c r="K198" s="59"/>
      <c r="L198" s="49"/>
      <c r="M198" s="10"/>
      <c r="N198" s="10"/>
    </row>
    <row r="199" spans="1:14" x14ac:dyDescent="0.25">
      <c r="A199" s="10"/>
      <c r="B199" s="10"/>
      <c r="C199" s="47"/>
      <c r="D199" s="47"/>
      <c r="E199" s="58"/>
      <c r="F199" s="10"/>
      <c r="G199" s="23"/>
      <c r="H199" s="10"/>
      <c r="I199" s="48"/>
      <c r="J199" s="48"/>
      <c r="K199" s="59"/>
      <c r="L199" s="49"/>
      <c r="M199" s="10"/>
      <c r="N199" s="10"/>
    </row>
    <row r="200" spans="1:14" x14ac:dyDescent="0.25">
      <c r="A200" s="10"/>
      <c r="B200" s="10"/>
      <c r="C200" s="47"/>
      <c r="D200" s="47"/>
      <c r="E200" s="58"/>
      <c r="F200" s="10"/>
      <c r="G200" s="23"/>
      <c r="H200" s="10"/>
      <c r="I200" s="48"/>
      <c r="J200" s="48"/>
      <c r="K200" s="59"/>
      <c r="L200" s="49"/>
      <c r="M200" s="10"/>
      <c r="N200" s="10"/>
    </row>
    <row r="201" spans="1:14" x14ac:dyDescent="0.25">
      <c r="A201" s="10"/>
      <c r="B201" s="10"/>
      <c r="C201" s="47"/>
      <c r="D201" s="47"/>
      <c r="E201" s="58"/>
      <c r="F201" s="10"/>
      <c r="G201" s="23"/>
      <c r="H201" s="10"/>
      <c r="I201" s="48"/>
      <c r="J201" s="48"/>
      <c r="K201" s="59"/>
      <c r="L201" s="49"/>
      <c r="M201" s="10"/>
      <c r="N201" s="10"/>
    </row>
    <row r="202" spans="1:14" x14ac:dyDescent="0.25">
      <c r="A202" s="10"/>
      <c r="B202" s="10"/>
      <c r="C202" s="47"/>
      <c r="D202" s="47"/>
      <c r="E202" s="58"/>
      <c r="F202" s="10"/>
      <c r="G202" s="23"/>
      <c r="H202" s="10"/>
      <c r="I202" s="48"/>
      <c r="J202" s="48"/>
      <c r="K202" s="59"/>
      <c r="L202" s="49"/>
      <c r="M202" s="10"/>
      <c r="N202" s="10"/>
    </row>
    <row r="203" spans="1:14" x14ac:dyDescent="0.25">
      <c r="A203" s="10"/>
      <c r="B203" s="10"/>
      <c r="C203" s="47"/>
      <c r="D203" s="47"/>
      <c r="E203" s="58"/>
      <c r="F203" s="10"/>
      <c r="G203" s="23"/>
      <c r="H203" s="10"/>
      <c r="I203" s="48"/>
      <c r="J203" s="48"/>
      <c r="K203" s="59"/>
      <c r="L203" s="49"/>
      <c r="M203" s="10"/>
      <c r="N203" s="10"/>
    </row>
    <row r="204" spans="1:14" x14ac:dyDescent="0.25">
      <c r="A204" s="10"/>
      <c r="B204" s="10"/>
      <c r="C204" s="47"/>
      <c r="D204" s="47"/>
      <c r="E204" s="58"/>
      <c r="F204" s="10"/>
      <c r="G204" s="23"/>
      <c r="H204" s="10"/>
      <c r="I204" s="48"/>
      <c r="J204" s="48"/>
      <c r="K204" s="59"/>
      <c r="L204" s="49"/>
      <c r="M204" s="10"/>
      <c r="N204" s="10"/>
    </row>
    <row r="205" spans="1:14" x14ac:dyDescent="0.25">
      <c r="A205" s="10"/>
      <c r="B205" s="10"/>
      <c r="C205" s="47"/>
      <c r="D205" s="47"/>
      <c r="E205" s="58"/>
      <c r="F205" s="10"/>
      <c r="G205" s="23"/>
      <c r="H205" s="10"/>
      <c r="I205" s="48"/>
      <c r="J205" s="48"/>
      <c r="K205" s="59"/>
      <c r="L205" s="49"/>
      <c r="M205" s="10"/>
      <c r="N205" s="10"/>
    </row>
    <row r="206" spans="1:14" x14ac:dyDescent="0.25">
      <c r="A206" s="10"/>
      <c r="B206" s="10"/>
      <c r="C206" s="47"/>
      <c r="D206" s="47"/>
      <c r="E206" s="58"/>
      <c r="F206" s="10"/>
      <c r="G206" s="23"/>
      <c r="H206" s="10"/>
      <c r="I206" s="48"/>
      <c r="J206" s="48"/>
      <c r="K206" s="59"/>
      <c r="L206" s="49"/>
      <c r="M206" s="10"/>
      <c r="N206" s="10"/>
    </row>
    <row r="207" spans="1:14" x14ac:dyDescent="0.25">
      <c r="A207" s="10"/>
      <c r="B207" s="10"/>
      <c r="C207" s="47"/>
      <c r="D207" s="47"/>
      <c r="E207" s="58"/>
      <c r="F207" s="10"/>
      <c r="G207" s="23"/>
      <c r="H207" s="10"/>
      <c r="I207" s="48"/>
      <c r="J207" s="48"/>
      <c r="K207" s="59"/>
      <c r="L207" s="49"/>
      <c r="M207" s="10"/>
      <c r="N207" s="10"/>
    </row>
    <row r="208" spans="1:14" x14ac:dyDescent="0.25">
      <c r="A208" s="10"/>
      <c r="B208" s="10"/>
      <c r="C208" s="47"/>
      <c r="D208" s="47"/>
      <c r="E208" s="58"/>
      <c r="F208" s="10"/>
      <c r="G208" s="23"/>
      <c r="H208" s="10"/>
      <c r="I208" s="48"/>
      <c r="J208" s="48"/>
      <c r="K208" s="59"/>
      <c r="L208" s="49"/>
      <c r="M208" s="10"/>
      <c r="N208" s="10"/>
    </row>
    <row r="209" spans="1:14" x14ac:dyDescent="0.25">
      <c r="A209" s="10"/>
      <c r="B209" s="10"/>
      <c r="C209" s="47"/>
      <c r="D209" s="47"/>
      <c r="E209" s="58"/>
      <c r="F209" s="10"/>
      <c r="G209" s="23"/>
      <c r="H209" s="10"/>
      <c r="I209" s="58"/>
      <c r="J209" s="10"/>
      <c r="K209" s="59"/>
      <c r="L209" s="10"/>
      <c r="M209" s="10"/>
      <c r="N209" s="10"/>
    </row>
    <row r="210" spans="1:14" x14ac:dyDescent="0.25">
      <c r="A210" s="10"/>
      <c r="B210" s="10"/>
      <c r="C210" s="47"/>
      <c r="D210" s="47"/>
      <c r="E210" s="58"/>
      <c r="F210" s="10"/>
      <c r="G210" s="23"/>
      <c r="H210" s="10"/>
      <c r="I210" s="10"/>
      <c r="J210" s="10"/>
      <c r="K210" s="10"/>
      <c r="L210" s="10"/>
      <c r="M210" s="10"/>
      <c r="N210" s="10"/>
    </row>
    <row r="211" spans="1:14" x14ac:dyDescent="0.25">
      <c r="A211" s="10"/>
      <c r="B211" s="10"/>
      <c r="C211" s="10"/>
      <c r="D211" s="10"/>
      <c r="E211" s="58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10"/>
      <c r="B212" s="10"/>
      <c r="C212" s="10"/>
      <c r="D212" s="10"/>
      <c r="E212" s="58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10"/>
      <c r="B213" s="10"/>
      <c r="C213" s="10"/>
      <c r="D213" s="10"/>
      <c r="E213" s="58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59"/>
      <c r="L214" s="10"/>
      <c r="M214" s="10"/>
      <c r="N214" s="10"/>
    </row>
    <row r="215" spans="1:14" x14ac:dyDescent="0.25">
      <c r="A215" s="10"/>
      <c r="B215" s="10"/>
      <c r="C215" s="10"/>
      <c r="D215" s="10"/>
      <c r="E215" s="58"/>
      <c r="F215" s="10"/>
      <c r="G215" s="10"/>
      <c r="H215" s="10"/>
      <c r="I215" s="10"/>
      <c r="J215" s="10"/>
      <c r="K215" s="10"/>
      <c r="L215" s="10"/>
      <c r="M215" s="10"/>
      <c r="N215" s="10"/>
    </row>
  </sheetData>
  <sortState ref="C2:F19">
    <sortCondition ref="F2"/>
  </sortState>
  <mergeCells count="3">
    <mergeCell ref="Q21:T21"/>
    <mergeCell ref="H117:L117"/>
    <mergeCell ref="S117:W11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Cover</vt:lpstr>
      <vt:lpstr>CWD example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Identifier DocCode CreationDateYYMMDD DocType Content Version</dc:title>
  <dc:creator>Laurent Percebois</dc:creator>
  <cp:lastModifiedBy>Markus Oswald</cp:lastModifiedBy>
  <dcterms:created xsi:type="dcterms:W3CDTF">2012-03-14T14:40:38Z</dcterms:created>
  <dcterms:modified xsi:type="dcterms:W3CDTF">2017-09-28T06:14:57Z</dcterms:modified>
</cp:coreProperties>
</file>