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326"/>
  <workbookPr defaultThemeVersion="124226"/>
  <mc:AlternateContent xmlns:mc="http://schemas.openxmlformats.org/markup-compatibility/2006">
    <mc:Choice Requires="x15">
      <x15ac:absPath xmlns:x15ac="http://schemas.microsoft.com/office/spreadsheetml/2010/11/ac" url="Y:\ENTSOG\170834_entsog_TAR-NC_paper_iDoc_update\Daten_geliefert\170904\Annexes_complete\"/>
    </mc:Choice>
  </mc:AlternateContent>
  <bookViews>
    <workbookView xWindow="0" yWindow="0" windowWidth="28575" windowHeight="13560" xr2:uid="{00000000-000D-0000-FFFF-FFFF00000000}"/>
  </bookViews>
  <sheets>
    <sheet name="Cover" sheetId="7" r:id="rId1"/>
    <sheet name="Sheet (4)" sheetId="6" r:id="rId2"/>
  </sheets>
  <calcPr calcId="171027"/>
</workbook>
</file>

<file path=xl/calcChain.xml><?xml version="1.0" encoding="utf-8"?>
<calcChain xmlns="http://schemas.openxmlformats.org/spreadsheetml/2006/main">
  <c r="C24" i="6" l="1"/>
  <c r="E21" i="6" s="1"/>
  <c r="F21" i="6" s="1"/>
  <c r="G21" i="6" s="1"/>
  <c r="E12" i="6" l="1"/>
  <c r="F12" i="6" s="1"/>
  <c r="G12" i="6" s="1"/>
  <c r="C30" i="6" s="1"/>
  <c r="E16" i="6"/>
  <c r="F16" i="6" s="1"/>
  <c r="G16" i="6" s="1"/>
  <c r="C34" i="6" s="1"/>
  <c r="C39" i="6"/>
  <c r="C56" i="6"/>
  <c r="E15" i="6"/>
  <c r="F15" i="6" s="1"/>
  <c r="G15" i="6" s="1"/>
  <c r="E20" i="6"/>
  <c r="F20" i="6" s="1"/>
  <c r="G20" i="6" s="1"/>
  <c r="E19" i="6"/>
  <c r="F19" i="6" s="1"/>
  <c r="G19" i="6" s="1"/>
  <c r="E23" i="6"/>
  <c r="F23" i="6" s="1"/>
  <c r="G23" i="6" s="1"/>
  <c r="E14" i="6"/>
  <c r="F14" i="6" s="1"/>
  <c r="G14" i="6" s="1"/>
  <c r="E18" i="6"/>
  <c r="F18" i="6" s="1"/>
  <c r="G18" i="6" s="1"/>
  <c r="E22" i="6"/>
  <c r="F22" i="6" s="1"/>
  <c r="G22" i="6" s="1"/>
  <c r="E13" i="6"/>
  <c r="F13" i="6" s="1"/>
  <c r="G13" i="6" s="1"/>
  <c r="E17" i="6"/>
  <c r="F17" i="6" s="1"/>
  <c r="G17" i="6" s="1"/>
  <c r="C51" i="6" l="1"/>
  <c r="C47" i="6"/>
  <c r="C53" i="6"/>
  <c r="C36" i="6"/>
  <c r="C49" i="6"/>
  <c r="C32" i="6"/>
  <c r="C50" i="6"/>
  <c r="C33" i="6"/>
  <c r="C31" i="6"/>
  <c r="C48" i="6"/>
  <c r="C58" i="6"/>
  <c r="C41" i="6"/>
  <c r="C57" i="6"/>
  <c r="C40" i="6"/>
  <c r="C54" i="6"/>
  <c r="C37" i="6"/>
  <c r="C38" i="6"/>
  <c r="C55" i="6"/>
  <c r="C35" i="6"/>
  <c r="C52" i="6"/>
  <c r="C59" i="6" l="1"/>
  <c r="D7" i="6" s="1"/>
  <c r="E55" i="6" s="1"/>
  <c r="C42" i="6"/>
  <c r="C7" i="6" s="1"/>
  <c r="E34" i="6" s="1"/>
  <c r="E33" i="6" l="1"/>
  <c r="E38" i="6"/>
  <c r="E31" i="6"/>
  <c r="E36" i="6"/>
  <c r="E57" i="6"/>
  <c r="E37" i="6"/>
  <c r="E35" i="6"/>
  <c r="E39" i="6"/>
  <c r="E54" i="6"/>
  <c r="E41" i="6"/>
  <c r="E40" i="6"/>
  <c r="E30" i="6"/>
  <c r="E51" i="6"/>
  <c r="E32" i="6"/>
  <c r="E49" i="6"/>
  <c r="E58" i="6"/>
  <c r="E47" i="6"/>
  <c r="E48" i="6"/>
  <c r="E50" i="6"/>
  <c r="E56" i="6"/>
  <c r="E52" i="6"/>
  <c r="E53" i="6"/>
</calcChain>
</file>

<file path=xl/sharedStrings.xml><?xml version="1.0" encoding="utf-8"?>
<sst xmlns="http://schemas.openxmlformats.org/spreadsheetml/2006/main" count="60" uniqueCount="35">
  <si>
    <t>Jan</t>
  </si>
  <si>
    <t>Feb</t>
  </si>
  <si>
    <t>Apr</t>
  </si>
  <si>
    <t>Jun</t>
  </si>
  <si>
    <t>Jul</t>
  </si>
  <si>
    <t>Aug</t>
  </si>
  <si>
    <t>Sep</t>
  </si>
  <si>
    <t>Nov</t>
  </si>
  <si>
    <t>Multiplier</t>
  </si>
  <si>
    <t>Monthly</t>
  </si>
  <si>
    <t>Daily</t>
  </si>
  <si>
    <t>Sum</t>
  </si>
  <si>
    <t>Power</t>
  </si>
  <si>
    <t>Limit</t>
  </si>
  <si>
    <t>average</t>
  </si>
  <si>
    <t>Mar</t>
  </si>
  <si>
    <t>May</t>
  </si>
  <si>
    <t>Oct</t>
  </si>
  <si>
    <t>Dec</t>
  </si>
  <si>
    <t>15(3)b
Sum of Monthly Forecasted Flows</t>
  </si>
  <si>
    <t>15(3)c
Usage rate: Monthly flows divided by Sum</t>
  </si>
  <si>
    <t>15(3)d
Preceding (c) values multiplied by 12</t>
  </si>
  <si>
    <t>15(3)a
Total forecasted flows for each month</t>
  </si>
  <si>
    <t>Monthly Seasonal Factors</t>
  </si>
  <si>
    <t>Daily/Within day Seasonal Factors</t>
  </si>
  <si>
    <t>This is an example for calculating seasonal factors, the sequence will follow the lettering as set out in Article 15(3) of the TAR NC, and will be based on forecasted flows and the following parameters:</t>
  </si>
  <si>
    <t>These calculations derive the monthly and daily/within-day Seasonal Factors. The figure below represents the forecasted flows and the calculated seasonal factors for the monthly seasonal factors</t>
  </si>
  <si>
    <t>15(3)f
Preceding (e) values multiplied by the Multiplier (average is outside the range)</t>
  </si>
  <si>
    <t>15(3)f
Preceding (e) values multiplied by the Multiplier (average is outside range)</t>
  </si>
  <si>
    <r>
      <t>15(3)e
Preceding (d) values raised to be power of 2 (</t>
    </r>
    <r>
      <rPr>
        <b/>
        <sz val="11"/>
        <color theme="1"/>
        <rFont val="Calibri"/>
        <family val="2"/>
        <scheme val="minor"/>
      </rPr>
      <t>Initial Seasonal Factor</t>
    </r>
    <r>
      <rPr>
        <sz val="11"/>
        <color theme="1"/>
        <rFont val="Calibri"/>
        <family val="2"/>
        <scheme val="minor"/>
      </rPr>
      <t>)</t>
    </r>
  </si>
  <si>
    <t xml:space="preserve">15(3)g 
We can see from the previous values that the average of the SF x Multiplier is above the range 1 - 1.5 as set out in the TAR NC.  To bring them within range the correction factor is applied, which is calculated by dividing 1.5 by the initial seasonal factor </t>
  </si>
  <si>
    <r>
      <rPr>
        <b/>
        <sz val="11"/>
        <color theme="1"/>
        <rFont val="Calibri"/>
        <family val="2"/>
        <scheme val="minor"/>
      </rPr>
      <t>15(3)h Monthly SF</t>
    </r>
    <r>
      <rPr>
        <sz val="11"/>
        <color theme="1"/>
        <rFont val="Calibri"/>
        <family val="2"/>
        <scheme val="minor"/>
      </rPr>
      <t xml:space="preserve">
Preceding (e) values (Initial Seasonal Factors) multiplied by the correction factor</t>
    </r>
  </si>
  <si>
    <t xml:space="preserve">15(3)g
We can see from the previous values that the average of the SF x Multiplier is above the range 1 - 3 as set out in the TAR NC.  To bring them within range the correction factor is applied, which is calculated by dividing 3 by the initial seasonal factor </t>
  </si>
  <si>
    <r>
      <rPr>
        <b/>
        <sz val="11"/>
        <color theme="1"/>
        <rFont val="Calibri"/>
        <family val="2"/>
        <scheme val="minor"/>
      </rPr>
      <t>15(4) Daily/Within day SF</t>
    </r>
    <r>
      <rPr>
        <sz val="11"/>
        <color theme="1"/>
        <rFont val="Calibri"/>
        <family val="2"/>
        <scheme val="minor"/>
      </rPr>
      <t xml:space="preserve">
Preceding (e) values (Initial Seasonal Factors) multiplied by the correction factor</t>
    </r>
  </si>
  <si>
    <t>correction factor applied at step (h)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</si>
</sst>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1"/>
      <color theme="1"/>
      <name val="Calibri"/>
      <family val="2"/>
      <scheme val="minor"/>
    </font>
  </fonts>
  <fills count="10">
    <fill>
      <patternFill patternType="none"/>
    </fill>
    <fill>
      <patternFill patternType="gray125"/>
    </fill>
    <fill>
      <patternFill patternType="solid">
        <fgColor them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5" tint="0.59999389629810485"/>
        <bgColor indexed="64"/>
      </patternFill>
    </fill>
    <fill>
      <patternFill patternType="solid">
        <fgColor theme="6"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2">
    <xf numFmtId="0" fontId="0" fillId="0" borderId="0" xfId="0"/>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0" borderId="0" xfId="0" applyFill="1"/>
    <xf numFmtId="0" fontId="0" fillId="9" borderId="0" xfId="0" applyFill="1"/>
    <xf numFmtId="0" fontId="0" fillId="0" borderId="0" xfId="0" applyAlignment="1">
      <alignment horizontal="left" vertical="top"/>
    </xf>
    <xf numFmtId="0" fontId="0" fillId="0" borderId="0" xfId="0" applyAlignment="1">
      <alignment horizontal="left" vertical="top" wrapText="1"/>
    </xf>
    <xf numFmtId="0" fontId="0" fillId="0" borderId="0" xfId="0" applyFill="1" applyAlignment="1">
      <alignment horizontal="left" vertical="top" wrapText="1"/>
    </xf>
    <xf numFmtId="0" fontId="0" fillId="0" borderId="0" xfId="0" applyAlignment="1">
      <alignment horizontal="right"/>
    </xf>
    <xf numFmtId="0" fontId="0" fillId="0" borderId="0" xfId="0" applyFill="1" applyAlignment="1">
      <alignment horizontal="right"/>
    </xf>
    <xf numFmtId="0" fontId="0" fillId="0" borderId="1" xfId="0" applyBorder="1"/>
    <xf numFmtId="0" fontId="0" fillId="0" borderId="1" xfId="0" applyBorder="1" applyAlignment="1">
      <alignment horizontal="center" vertical="center"/>
    </xf>
    <xf numFmtId="0" fontId="0" fillId="0" borderId="1" xfId="0" applyBorder="1" applyAlignment="1">
      <alignment wrapText="1"/>
    </xf>
    <xf numFmtId="0" fontId="0" fillId="8" borderId="1" xfId="0" applyFill="1" applyBorder="1"/>
    <xf numFmtId="0" fontId="0" fillId="0" borderId="1" xfId="0" applyBorder="1" applyAlignment="1">
      <alignment horizontal="center"/>
    </xf>
    <xf numFmtId="0" fontId="0" fillId="0" borderId="0" xfId="0" applyAlignment="1">
      <alignment horizontal="left" wrapText="1"/>
    </xf>
    <xf numFmtId="0" fontId="1" fillId="0" borderId="0" xfId="0" applyFont="1"/>
    <xf numFmtId="0" fontId="0" fillId="0" borderId="0" xfId="0" applyAlignment="1">
      <alignment horizontal="left" vertical="top" wrapText="1"/>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a:t>
            </a:r>
            <a:r>
              <a:rPr lang="en-GB" baseline="0"/>
              <a:t> Seasonal Factors</a:t>
            </a:r>
            <a:endParaRPr lang="en-GB"/>
          </a:p>
        </c:rich>
      </c:tx>
      <c:overlay val="0"/>
      <c:spPr>
        <a:noFill/>
        <a:ln>
          <a:noFill/>
        </a:ln>
        <a:effectLst/>
      </c:spPr>
    </c:title>
    <c:autoTitleDeleted val="0"/>
    <c:plotArea>
      <c:layout/>
      <c:barChart>
        <c:barDir val="col"/>
        <c:grouping val="clustered"/>
        <c:varyColors val="0"/>
        <c:ser>
          <c:idx val="0"/>
          <c:order val="0"/>
          <c:tx>
            <c:v>Forecasted Flows</c:v>
          </c:tx>
          <c:spPr>
            <a:solidFill>
              <a:schemeClr val="accent1"/>
            </a:solidFill>
            <a:ln>
              <a:noFill/>
            </a:ln>
            <a:effectLst/>
          </c:spPr>
          <c:invertIfNegative val="0"/>
          <c:cat>
            <c:strRef>
              <c:f>'Sheet (4)'!$B$12:$B$23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'Sheet (4)'!$C$12:$C$23</c:f>
              <c:numCache>
                <c:formatCode>General</c:formatCode>
                <c:ptCount val="12"/>
                <c:pt idx="0">
                  <c:v>15</c:v>
                </c:pt>
                <c:pt idx="1">
                  <c:v>14</c:v>
                </c:pt>
                <c:pt idx="2">
                  <c:v>12</c:v>
                </c:pt>
                <c:pt idx="3">
                  <c:v>10</c:v>
                </c:pt>
                <c:pt idx="4">
                  <c:v>8</c:v>
                </c:pt>
                <c:pt idx="5">
                  <c:v>6</c:v>
                </c:pt>
                <c:pt idx="6">
                  <c:v>5</c:v>
                </c:pt>
                <c:pt idx="7">
                  <c:v>5</c:v>
                </c:pt>
                <c:pt idx="8">
                  <c:v>6</c:v>
                </c:pt>
                <c:pt idx="9">
                  <c:v>8</c:v>
                </c:pt>
                <c:pt idx="10">
                  <c:v>11</c:v>
                </c:pt>
                <c:pt idx="11">
                  <c:v>13</c:v>
                </c:pt>
              </c:numCache>
            </c:numRef>
          </c:val>
          <c:extLst>
            <c:ext xmlns:c16="http://schemas.microsoft.com/office/drawing/2014/chart" uri="{C3380CC4-5D6E-409C-BE32-E72D297353CC}">
              <c16:uniqueId val="{00000000-FC1A-421A-9CF3-5666338BE686}"/>
            </c:ext>
          </c:extLst>
        </c:ser>
        <c:dLbls>
          <c:showLegendKey val="0"/>
          <c:showVal val="0"/>
          <c:showCatName val="0"/>
          <c:showSerName val="0"/>
          <c:showPercent val="0"/>
          <c:showBubbleSize val="0"/>
        </c:dLbls>
        <c:gapWidth val="219"/>
        <c:overlap val="-27"/>
        <c:axId val="365937528"/>
        <c:axId val="365937920"/>
      </c:barChart>
      <c:scatterChart>
        <c:scatterStyle val="lineMarker"/>
        <c:varyColors val="0"/>
        <c:ser>
          <c:idx val="1"/>
          <c:order val="1"/>
          <c:tx>
            <c:v>Seasonal Factors</c:v>
          </c:tx>
          <c:spPr>
            <a:ln w="25400" cap="rnd">
              <a:noFill/>
              <a:round/>
            </a:ln>
            <a:effectLst/>
          </c:spPr>
          <c:marker>
            <c:symbol val="circle"/>
            <c:size val="5"/>
            <c:spPr>
              <a:solidFill>
                <a:schemeClr val="accent2"/>
              </a:solidFill>
              <a:ln w="9525">
                <a:solidFill>
                  <a:schemeClr val="accent2"/>
                </a:solidFill>
              </a:ln>
              <a:effectLst/>
            </c:spPr>
          </c:marker>
          <c:yVal>
            <c:numRef>
              <c:f>'Sheet (4)'!$E$30:$E$41</c:f>
              <c:numCache>
                <c:formatCode>General</c:formatCode>
                <c:ptCount val="12"/>
                <c:pt idx="0">
                  <c:v>2.4007113218731484</c:v>
                </c:pt>
                <c:pt idx="1">
                  <c:v>2.091286307053942</c:v>
                </c:pt>
                <c:pt idx="2">
                  <c:v>1.5364552459988141</c:v>
                </c:pt>
                <c:pt idx="3">
                  <c:v>1.0669828097213985</c:v>
                </c:pt>
                <c:pt idx="4">
                  <c:v>0.68286899822169522</c:v>
                </c:pt>
                <c:pt idx="5">
                  <c:v>0.38411381149970353</c:v>
                </c:pt>
                <c:pt idx="6">
                  <c:v>0.26674570243034962</c:v>
                </c:pt>
                <c:pt idx="7">
                  <c:v>0.26674570243034962</c:v>
                </c:pt>
                <c:pt idx="8">
                  <c:v>0.38411381149970353</c:v>
                </c:pt>
                <c:pt idx="9">
                  <c:v>0.68286899822169522</c:v>
                </c:pt>
                <c:pt idx="10">
                  <c:v>1.2910491997628926</c:v>
                </c:pt>
                <c:pt idx="11">
                  <c:v>1.8032009484291636</c:v>
                </c:pt>
              </c:numCache>
            </c:numRef>
          </c:yVal>
          <c:smooth val="0"/>
          <c:extLst>
            <c:ext xmlns:c16="http://schemas.microsoft.com/office/drawing/2014/chart" uri="{C3380CC4-5D6E-409C-BE32-E72D297353CC}">
              <c16:uniqueId val="{00000001-FC1A-421A-9CF3-5666338BE686}"/>
            </c:ext>
          </c:extLst>
        </c:ser>
        <c:dLbls>
          <c:showLegendKey val="0"/>
          <c:showVal val="0"/>
          <c:showCatName val="0"/>
          <c:showSerName val="0"/>
          <c:showPercent val="0"/>
          <c:showBubbleSize val="0"/>
        </c:dLbls>
        <c:axId val="365938704"/>
        <c:axId val="365938312"/>
      </c:scatterChart>
      <c:catAx>
        <c:axId val="365937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5937920"/>
        <c:crosses val="autoZero"/>
        <c:auto val="1"/>
        <c:lblAlgn val="ctr"/>
        <c:lblOffset val="100"/>
        <c:noMultiLvlLbl val="0"/>
      </c:catAx>
      <c:valAx>
        <c:axId val="365937920"/>
        <c:scaling>
          <c:orientation val="minMax"/>
          <c:max val="21"/>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Forecasted</a:t>
                </a:r>
                <a:r>
                  <a:rPr lang="en-GB" baseline="0"/>
                  <a:t> Flow</a:t>
                </a:r>
                <a:endParaRPr lang="en-GB"/>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5937528"/>
        <c:crosses val="autoZero"/>
        <c:crossBetween val="between"/>
      </c:valAx>
      <c:valAx>
        <c:axId val="365938312"/>
        <c:scaling>
          <c:orientation val="minMax"/>
          <c:max val="2.5"/>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Seasonal</a:t>
                </a:r>
                <a:r>
                  <a:rPr lang="en-GB" baseline="0"/>
                  <a:t> Factor</a:t>
                </a:r>
                <a:endParaRPr lang="en-GB"/>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5938704"/>
        <c:crosses val="max"/>
        <c:crossBetween val="midCat"/>
      </c:valAx>
      <c:valAx>
        <c:axId val="365938704"/>
        <c:scaling>
          <c:orientation val="minMax"/>
        </c:scaling>
        <c:delete val="1"/>
        <c:axPos val="b"/>
        <c:numFmt formatCode="General" sourceLinked="1"/>
        <c:majorTickMark val="out"/>
        <c:minorTickMark val="none"/>
        <c:tickLblPos val="nextTo"/>
        <c:crossAx val="36593831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10583</xdr:colOff>
      <xdr:row>39</xdr:row>
      <xdr:rowOff>130499</xdr:rowOff>
    </xdr:to>
    <xdr:pic>
      <xdr:nvPicPr>
        <xdr:cNvPr id="2" name="Grafik 1">
          <a:extLst>
            <a:ext uri="{FF2B5EF4-FFF2-40B4-BE49-F238E27FC236}">
              <a16:creationId xmlns:a16="http://schemas.microsoft.com/office/drawing/2014/main" id="{B9915D4E-9DDD-43CE-9EEE-585DA91203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5344583" cy="7559998"/>
        </a:xfrm>
        <a:prstGeom prst="rect">
          <a:avLst/>
        </a:prstGeom>
        <a:effectLst>
          <a:outerShdw blurRad="50800" dist="38100" dir="2700000" algn="tl" rotWithShape="0">
            <a:prstClr val="black">
              <a:alpha val="50000"/>
            </a:prst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657224</xdr:colOff>
      <xdr:row>64</xdr:row>
      <xdr:rowOff>9525</xdr:rowOff>
    </xdr:from>
    <xdr:to>
      <xdr:col>6</xdr:col>
      <xdr:colOff>381000</xdr:colOff>
      <xdr:row>79</xdr:row>
      <xdr:rowOff>104774</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58A54-49BE-46E8-AD41-B867EFCB69F5}">
  <dimension ref="A1"/>
  <sheetViews>
    <sheetView showGridLines="0" showRowColHeaders="0" tabSelected="1" workbookViewId="0"/>
  </sheetViews>
  <sheetFormatPr baseColWidth="10" defaultRowHeight="15" x14ac:dyDescent="0.25"/>
  <sheetData/>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M62"/>
  <sheetViews>
    <sheetView topLeftCell="A7" workbookViewId="0">
      <selection activeCell="H27" sqref="H27"/>
    </sheetView>
  </sheetViews>
  <sheetFormatPr baseColWidth="10" defaultColWidth="11.42578125" defaultRowHeight="15" x14ac:dyDescent="0.25"/>
  <cols>
    <col min="2" max="2" width="17.140625" customWidth="1"/>
    <col min="3" max="3" width="19.85546875" customWidth="1"/>
    <col min="4" max="4" width="21.85546875" customWidth="1"/>
    <col min="5" max="5" width="20.42578125" customWidth="1"/>
    <col min="6" max="7" width="18" customWidth="1"/>
    <col min="8" max="8" width="17.42578125" customWidth="1"/>
    <col min="9" max="9" width="18.7109375" customWidth="1"/>
    <col min="10" max="10" width="24" customWidth="1"/>
    <col min="11" max="11" width="22.28515625" customWidth="1"/>
    <col min="12" max="12" width="21.42578125" customWidth="1"/>
    <col min="13" max="13" width="18.5703125" customWidth="1"/>
    <col min="14" max="14" width="19.85546875" customWidth="1"/>
    <col min="15" max="15" width="23.7109375" customWidth="1"/>
    <col min="16" max="16" width="23.42578125" customWidth="1"/>
  </cols>
  <sheetData>
    <row r="2" spans="2:12" ht="29.25" customHeight="1" x14ac:dyDescent="0.25">
      <c r="B2" s="19" t="s">
        <v>25</v>
      </c>
      <c r="C2" s="19"/>
      <c r="D2" s="19"/>
      <c r="E2" s="19"/>
      <c r="F2" s="19"/>
      <c r="G2" s="19"/>
    </row>
    <row r="4" spans="2:12" x14ac:dyDescent="0.25">
      <c r="B4" s="14"/>
      <c r="C4" s="18" t="s">
        <v>9</v>
      </c>
      <c r="D4" s="18" t="s">
        <v>10</v>
      </c>
      <c r="E4" s="14"/>
      <c r="F4" s="15" t="s">
        <v>12</v>
      </c>
    </row>
    <row r="5" spans="2:12" x14ac:dyDescent="0.25">
      <c r="B5" s="14" t="s">
        <v>8</v>
      </c>
      <c r="C5" s="18">
        <v>1.4</v>
      </c>
      <c r="D5" s="18">
        <v>3</v>
      </c>
      <c r="E5" s="14"/>
      <c r="F5" s="15">
        <v>2</v>
      </c>
    </row>
    <row r="6" spans="2:12" x14ac:dyDescent="0.25">
      <c r="B6" s="14" t="s">
        <v>13</v>
      </c>
      <c r="C6" s="18">
        <v>1.5</v>
      </c>
      <c r="D6" s="18">
        <v>3</v>
      </c>
      <c r="E6" s="14"/>
      <c r="F6" s="14"/>
    </row>
    <row r="7" spans="2:12" ht="30.75" customHeight="1" x14ac:dyDescent="0.25">
      <c r="B7" s="16" t="s">
        <v>34</v>
      </c>
      <c r="C7" s="17">
        <f>1.5/C42</f>
        <v>0.94613218731475979</v>
      </c>
      <c r="D7" s="17">
        <f>3/C59</f>
        <v>0.88305670816044257</v>
      </c>
      <c r="E7" s="14"/>
      <c r="F7" s="14"/>
    </row>
    <row r="11" spans="2:12" s="9" customFormat="1" ht="77.25" customHeight="1" x14ac:dyDescent="0.25">
      <c r="C11" s="10" t="s">
        <v>22</v>
      </c>
      <c r="D11" s="10" t="s">
        <v>19</v>
      </c>
      <c r="E11" s="10" t="s">
        <v>20</v>
      </c>
      <c r="F11" s="10" t="s">
        <v>21</v>
      </c>
      <c r="G11" s="10" t="s">
        <v>29</v>
      </c>
      <c r="L11" s="10"/>
    </row>
    <row r="12" spans="2:12" ht="15" customHeight="1" x14ac:dyDescent="0.25">
      <c r="B12" s="12" t="s">
        <v>0</v>
      </c>
      <c r="C12" s="1">
        <v>15</v>
      </c>
      <c r="D12" s="2">
        <v>113</v>
      </c>
      <c r="E12" s="3">
        <f>C12/$C$24</f>
        <v>0.13274336283185842</v>
      </c>
      <c r="F12" s="5">
        <f>E12*12</f>
        <v>1.5929203539823011</v>
      </c>
      <c r="G12" s="4">
        <f t="shared" ref="G12:G23" si="0">F12^$F$5</f>
        <v>2.5373952541310998</v>
      </c>
    </row>
    <row r="13" spans="2:12" x14ac:dyDescent="0.25">
      <c r="B13" s="12" t="s">
        <v>1</v>
      </c>
      <c r="C13" s="1">
        <v>14</v>
      </c>
      <c r="D13" s="2">
        <v>113</v>
      </c>
      <c r="E13" s="3">
        <f t="shared" ref="E13:E23" si="1">C13/$C$24</f>
        <v>0.12389380530973451</v>
      </c>
      <c r="F13" s="5">
        <f t="shared" ref="F13:F23" si="2">E13*12</f>
        <v>1.4867256637168142</v>
      </c>
      <c r="G13" s="4">
        <f t="shared" si="0"/>
        <v>2.210353199154202</v>
      </c>
    </row>
    <row r="14" spans="2:12" x14ac:dyDescent="0.25">
      <c r="B14" s="12" t="s">
        <v>15</v>
      </c>
      <c r="C14" s="1">
        <v>12</v>
      </c>
      <c r="D14" s="2">
        <v>113</v>
      </c>
      <c r="E14" s="3">
        <f t="shared" si="1"/>
        <v>0.10619469026548672</v>
      </c>
      <c r="F14" s="5">
        <f t="shared" si="2"/>
        <v>1.2743362831858407</v>
      </c>
      <c r="G14" s="4">
        <f t="shared" si="0"/>
        <v>1.6239329626439032</v>
      </c>
    </row>
    <row r="15" spans="2:12" x14ac:dyDescent="0.25">
      <c r="B15" s="12" t="s">
        <v>2</v>
      </c>
      <c r="C15" s="1">
        <v>10</v>
      </c>
      <c r="D15" s="2">
        <v>113</v>
      </c>
      <c r="E15" s="3">
        <f t="shared" si="1"/>
        <v>8.8495575221238937E-2</v>
      </c>
      <c r="F15" s="5">
        <f t="shared" si="2"/>
        <v>1.0619469026548671</v>
      </c>
      <c r="G15" s="4">
        <f t="shared" si="0"/>
        <v>1.1277312240582658</v>
      </c>
    </row>
    <row r="16" spans="2:12" x14ac:dyDescent="0.25">
      <c r="B16" s="12" t="s">
        <v>16</v>
      </c>
      <c r="C16" s="1">
        <v>8</v>
      </c>
      <c r="D16" s="2">
        <v>113</v>
      </c>
      <c r="E16" s="3">
        <f t="shared" si="1"/>
        <v>7.0796460176991149E-2</v>
      </c>
      <c r="F16" s="5">
        <f t="shared" si="2"/>
        <v>0.84955752212389379</v>
      </c>
      <c r="G16" s="4">
        <f t="shared" si="0"/>
        <v>0.72174798339729029</v>
      </c>
    </row>
    <row r="17" spans="2:13" x14ac:dyDescent="0.25">
      <c r="B17" s="12" t="s">
        <v>3</v>
      </c>
      <c r="C17" s="1">
        <v>6</v>
      </c>
      <c r="D17" s="2">
        <v>113</v>
      </c>
      <c r="E17" s="3">
        <f t="shared" si="1"/>
        <v>5.3097345132743362E-2</v>
      </c>
      <c r="F17" s="5">
        <f t="shared" si="2"/>
        <v>0.63716814159292035</v>
      </c>
      <c r="G17" s="4">
        <f t="shared" si="0"/>
        <v>0.4059832406609758</v>
      </c>
    </row>
    <row r="18" spans="2:13" x14ac:dyDescent="0.25">
      <c r="B18" s="12" t="s">
        <v>4</v>
      </c>
      <c r="C18" s="1">
        <v>5</v>
      </c>
      <c r="D18" s="2">
        <v>113</v>
      </c>
      <c r="E18" s="3">
        <f t="shared" si="1"/>
        <v>4.4247787610619468E-2</v>
      </c>
      <c r="F18" s="5">
        <f t="shared" si="2"/>
        <v>0.53097345132743357</v>
      </c>
      <c r="G18" s="4">
        <f t="shared" si="0"/>
        <v>0.28193280601456644</v>
      </c>
    </row>
    <row r="19" spans="2:13" x14ac:dyDescent="0.25">
      <c r="B19" s="12" t="s">
        <v>5</v>
      </c>
      <c r="C19" s="1">
        <v>5</v>
      </c>
      <c r="D19" s="2">
        <v>113</v>
      </c>
      <c r="E19" s="3">
        <f t="shared" si="1"/>
        <v>4.4247787610619468E-2</v>
      </c>
      <c r="F19" s="5">
        <f t="shared" si="2"/>
        <v>0.53097345132743357</v>
      </c>
      <c r="G19" s="4">
        <f t="shared" si="0"/>
        <v>0.28193280601456644</v>
      </c>
    </row>
    <row r="20" spans="2:13" x14ac:dyDescent="0.25">
      <c r="B20" s="12" t="s">
        <v>6</v>
      </c>
      <c r="C20" s="1">
        <v>6</v>
      </c>
      <c r="D20" s="2">
        <v>113</v>
      </c>
      <c r="E20" s="3">
        <f t="shared" si="1"/>
        <v>5.3097345132743362E-2</v>
      </c>
      <c r="F20" s="5">
        <f t="shared" si="2"/>
        <v>0.63716814159292035</v>
      </c>
      <c r="G20" s="4">
        <f t="shared" si="0"/>
        <v>0.4059832406609758</v>
      </c>
    </row>
    <row r="21" spans="2:13" x14ac:dyDescent="0.25">
      <c r="B21" s="12" t="s">
        <v>17</v>
      </c>
      <c r="C21" s="1">
        <v>8</v>
      </c>
      <c r="D21" s="2">
        <v>113</v>
      </c>
      <c r="E21" s="3">
        <f t="shared" si="1"/>
        <v>7.0796460176991149E-2</v>
      </c>
      <c r="F21" s="5">
        <f t="shared" si="2"/>
        <v>0.84955752212389379</v>
      </c>
      <c r="G21" s="4">
        <f t="shared" si="0"/>
        <v>0.72174798339729029</v>
      </c>
    </row>
    <row r="22" spans="2:13" x14ac:dyDescent="0.25">
      <c r="B22" s="12" t="s">
        <v>7</v>
      </c>
      <c r="C22" s="1">
        <v>11</v>
      </c>
      <c r="D22" s="2">
        <v>113</v>
      </c>
      <c r="E22" s="3">
        <f t="shared" si="1"/>
        <v>9.7345132743362831E-2</v>
      </c>
      <c r="F22" s="5">
        <f t="shared" si="2"/>
        <v>1.168141592920354</v>
      </c>
      <c r="G22" s="4">
        <f t="shared" si="0"/>
        <v>1.3645547811105021</v>
      </c>
    </row>
    <row r="23" spans="2:13" x14ac:dyDescent="0.25">
      <c r="B23" s="12" t="s">
        <v>18</v>
      </c>
      <c r="C23" s="1">
        <v>13</v>
      </c>
      <c r="D23" s="2">
        <v>113</v>
      </c>
      <c r="E23" s="3">
        <f t="shared" si="1"/>
        <v>0.11504424778761062</v>
      </c>
      <c r="F23" s="5">
        <f t="shared" si="2"/>
        <v>1.3805309734513274</v>
      </c>
      <c r="G23" s="4">
        <f t="shared" si="0"/>
        <v>1.9058657686584695</v>
      </c>
    </row>
    <row r="24" spans="2:13" x14ac:dyDescent="0.25">
      <c r="B24" s="12" t="s">
        <v>11</v>
      </c>
      <c r="C24" s="2">
        <f>SUM(C12:C23)</f>
        <v>113</v>
      </c>
      <c r="D24" s="2"/>
    </row>
    <row r="25" spans="2:13" x14ac:dyDescent="0.25">
      <c r="H25" s="7"/>
      <c r="M25" s="7"/>
    </row>
    <row r="26" spans="2:13" x14ac:dyDescent="0.25">
      <c r="M26" s="7"/>
    </row>
    <row r="28" spans="2:13" x14ac:dyDescent="0.25">
      <c r="B28" s="7"/>
      <c r="C28" s="20" t="s">
        <v>23</v>
      </c>
      <c r="D28" s="20"/>
      <c r="E28" s="20"/>
      <c r="M28" s="12"/>
    </row>
    <row r="29" spans="2:13" ht="81" customHeight="1" x14ac:dyDescent="0.25">
      <c r="B29" s="11"/>
      <c r="C29" s="10" t="s">
        <v>28</v>
      </c>
      <c r="D29" s="10"/>
      <c r="E29" s="10" t="s">
        <v>31</v>
      </c>
    </row>
    <row r="30" spans="2:13" x14ac:dyDescent="0.25">
      <c r="B30" s="12" t="s">
        <v>0</v>
      </c>
      <c r="C30" s="6">
        <f t="shared" ref="C30:C41" si="3">G12*$C$5</f>
        <v>3.5523533557835396</v>
      </c>
      <c r="D30" s="21" t="s">
        <v>30</v>
      </c>
      <c r="E30" s="8">
        <f t="shared" ref="E30:E41" si="4">G12*C$7</f>
        <v>2.4007113218731484</v>
      </c>
    </row>
    <row r="31" spans="2:13" x14ac:dyDescent="0.25">
      <c r="B31" s="12" t="s">
        <v>1</v>
      </c>
      <c r="C31" s="6">
        <f t="shared" si="3"/>
        <v>3.0944944788158826</v>
      </c>
      <c r="D31" s="21"/>
      <c r="E31" s="8">
        <f t="shared" si="4"/>
        <v>2.091286307053942</v>
      </c>
    </row>
    <row r="32" spans="2:13" x14ac:dyDescent="0.25">
      <c r="B32" s="12" t="s">
        <v>15</v>
      </c>
      <c r="C32" s="6">
        <f t="shared" si="3"/>
        <v>2.2735061477014642</v>
      </c>
      <c r="D32" s="21"/>
      <c r="E32" s="8">
        <f t="shared" si="4"/>
        <v>1.5364552459988141</v>
      </c>
    </row>
    <row r="33" spans="2:5" x14ac:dyDescent="0.25">
      <c r="B33" s="12" t="s">
        <v>2</v>
      </c>
      <c r="C33" s="6">
        <f t="shared" si="3"/>
        <v>1.5788237136815719</v>
      </c>
      <c r="D33" s="21"/>
      <c r="E33" s="8">
        <f t="shared" si="4"/>
        <v>1.0669828097213985</v>
      </c>
    </row>
    <row r="34" spans="2:5" x14ac:dyDescent="0.25">
      <c r="B34" s="12" t="s">
        <v>16</v>
      </c>
      <c r="C34" s="6">
        <f t="shared" si="3"/>
        <v>1.0104471767562064</v>
      </c>
      <c r="D34" s="21"/>
      <c r="E34" s="8">
        <f t="shared" si="4"/>
        <v>0.68286899822169522</v>
      </c>
    </row>
    <row r="35" spans="2:5" x14ac:dyDescent="0.25">
      <c r="B35" s="12" t="s">
        <v>3</v>
      </c>
      <c r="C35" s="6">
        <f t="shared" si="3"/>
        <v>0.56837653692536605</v>
      </c>
      <c r="D35" s="21"/>
      <c r="E35" s="8">
        <f t="shared" si="4"/>
        <v>0.38411381149970353</v>
      </c>
    </row>
    <row r="36" spans="2:5" x14ac:dyDescent="0.25">
      <c r="B36" s="12" t="s">
        <v>4</v>
      </c>
      <c r="C36" s="6">
        <f t="shared" si="3"/>
        <v>0.39470592842039298</v>
      </c>
      <c r="D36" s="21"/>
      <c r="E36" s="8">
        <f t="shared" si="4"/>
        <v>0.26674570243034962</v>
      </c>
    </row>
    <row r="37" spans="2:5" x14ac:dyDescent="0.25">
      <c r="B37" s="12" t="s">
        <v>5</v>
      </c>
      <c r="C37" s="6">
        <f t="shared" si="3"/>
        <v>0.39470592842039298</v>
      </c>
      <c r="D37" s="21"/>
      <c r="E37" s="8">
        <f t="shared" si="4"/>
        <v>0.26674570243034962</v>
      </c>
    </row>
    <row r="38" spans="2:5" x14ac:dyDescent="0.25">
      <c r="B38" s="12" t="s">
        <v>6</v>
      </c>
      <c r="C38" s="6">
        <f t="shared" si="3"/>
        <v>0.56837653692536605</v>
      </c>
      <c r="D38" s="21"/>
      <c r="E38" s="8">
        <f t="shared" si="4"/>
        <v>0.38411381149970353</v>
      </c>
    </row>
    <row r="39" spans="2:5" x14ac:dyDescent="0.25">
      <c r="B39" s="12" t="s">
        <v>17</v>
      </c>
      <c r="C39" s="6">
        <f t="shared" si="3"/>
        <v>1.0104471767562064</v>
      </c>
      <c r="D39" s="21"/>
      <c r="E39" s="8">
        <f t="shared" si="4"/>
        <v>0.68286899822169522</v>
      </c>
    </row>
    <row r="40" spans="2:5" x14ac:dyDescent="0.25">
      <c r="B40" s="12" t="s">
        <v>7</v>
      </c>
      <c r="C40" s="6">
        <f t="shared" si="3"/>
        <v>1.9103766935547029</v>
      </c>
      <c r="D40" s="21"/>
      <c r="E40" s="8">
        <f t="shared" si="4"/>
        <v>1.2910491997628926</v>
      </c>
    </row>
    <row r="41" spans="2:5" x14ac:dyDescent="0.25">
      <c r="B41" s="12" t="s">
        <v>18</v>
      </c>
      <c r="C41" s="6">
        <f t="shared" si="3"/>
        <v>2.6682120761218573</v>
      </c>
      <c r="D41" s="21"/>
      <c r="E41" s="8">
        <f t="shared" si="4"/>
        <v>1.8032009484291636</v>
      </c>
    </row>
    <row r="42" spans="2:5" x14ac:dyDescent="0.25">
      <c r="B42" s="12" t="s">
        <v>14</v>
      </c>
      <c r="C42" s="6">
        <f>AVERAGE(C30:C41)</f>
        <v>1.5854021458219127</v>
      </c>
      <c r="D42" s="21"/>
      <c r="E42" s="7"/>
    </row>
    <row r="45" spans="2:5" x14ac:dyDescent="0.25">
      <c r="C45" s="20" t="s">
        <v>24</v>
      </c>
      <c r="D45" s="20"/>
    </row>
    <row r="46" spans="2:5" ht="93" customHeight="1" x14ac:dyDescent="0.25">
      <c r="B46" s="11"/>
      <c r="C46" s="10" t="s">
        <v>27</v>
      </c>
      <c r="D46" s="10"/>
      <c r="E46" s="10" t="s">
        <v>33</v>
      </c>
    </row>
    <row r="47" spans="2:5" x14ac:dyDescent="0.25">
      <c r="B47" s="12" t="s">
        <v>0</v>
      </c>
      <c r="C47" s="6">
        <f t="shared" ref="C47:C58" si="5">G12*$D$5</f>
        <v>7.6121857623932989</v>
      </c>
      <c r="D47" s="21" t="s">
        <v>32</v>
      </c>
      <c r="E47" s="8">
        <f t="shared" ref="E47:E58" si="6">G12*D$7</f>
        <v>2.2406639004149387</v>
      </c>
    </row>
    <row r="48" spans="2:5" x14ac:dyDescent="0.25">
      <c r="B48" s="12" t="s">
        <v>1</v>
      </c>
      <c r="C48" s="6">
        <f t="shared" si="5"/>
        <v>6.6310595974626061</v>
      </c>
      <c r="D48" s="21"/>
      <c r="E48" s="8">
        <f t="shared" si="6"/>
        <v>1.9518672199170128</v>
      </c>
    </row>
    <row r="49" spans="2:12" x14ac:dyDescent="0.25">
      <c r="B49" s="12" t="s">
        <v>15</v>
      </c>
      <c r="C49" s="6">
        <f t="shared" si="5"/>
        <v>4.8717988879317096</v>
      </c>
      <c r="D49" s="21"/>
      <c r="E49" s="8">
        <f t="shared" si="6"/>
        <v>1.4340248962655602</v>
      </c>
      <c r="K49" s="7"/>
      <c r="L49" s="7"/>
    </row>
    <row r="50" spans="2:12" x14ac:dyDescent="0.25">
      <c r="B50" s="12" t="s">
        <v>2</v>
      </c>
      <c r="C50" s="6">
        <f t="shared" si="5"/>
        <v>3.3831936721747971</v>
      </c>
      <c r="D50" s="21"/>
      <c r="E50" s="8">
        <f t="shared" si="6"/>
        <v>0.99585062240663869</v>
      </c>
      <c r="K50" s="7"/>
      <c r="L50" s="7"/>
    </row>
    <row r="51" spans="2:12" x14ac:dyDescent="0.25">
      <c r="B51" s="12" t="s">
        <v>16</v>
      </c>
      <c r="C51" s="6">
        <f t="shared" si="5"/>
        <v>2.1652439501918708</v>
      </c>
      <c r="D51" s="21"/>
      <c r="E51" s="8">
        <f t="shared" si="6"/>
        <v>0.63734439834024892</v>
      </c>
      <c r="K51" s="7"/>
      <c r="L51" s="7"/>
    </row>
    <row r="52" spans="2:12" x14ac:dyDescent="0.25">
      <c r="B52" s="12" t="s">
        <v>3</v>
      </c>
      <c r="C52" s="6">
        <f t="shared" si="5"/>
        <v>1.2179497219829274</v>
      </c>
      <c r="D52" s="21"/>
      <c r="E52" s="8">
        <f t="shared" si="6"/>
        <v>0.35850622406639004</v>
      </c>
      <c r="K52" s="7"/>
      <c r="L52" s="7"/>
    </row>
    <row r="53" spans="2:12" x14ac:dyDescent="0.25">
      <c r="B53" s="12" t="s">
        <v>4</v>
      </c>
      <c r="C53" s="6">
        <f t="shared" si="5"/>
        <v>0.84579841804369926</v>
      </c>
      <c r="D53" s="21"/>
      <c r="E53" s="8">
        <f t="shared" si="6"/>
        <v>0.24896265560165967</v>
      </c>
      <c r="K53" s="7"/>
      <c r="L53" s="7"/>
    </row>
    <row r="54" spans="2:12" x14ac:dyDescent="0.25">
      <c r="B54" s="12" t="s">
        <v>5</v>
      </c>
      <c r="C54" s="6">
        <f t="shared" si="5"/>
        <v>0.84579841804369926</v>
      </c>
      <c r="D54" s="21"/>
      <c r="E54" s="8">
        <f t="shared" si="6"/>
        <v>0.24896265560165967</v>
      </c>
      <c r="K54" s="7"/>
      <c r="L54" s="7"/>
    </row>
    <row r="55" spans="2:12" x14ac:dyDescent="0.25">
      <c r="B55" s="12" t="s">
        <v>6</v>
      </c>
      <c r="C55" s="6">
        <f t="shared" si="5"/>
        <v>1.2179497219829274</v>
      </c>
      <c r="D55" s="21"/>
      <c r="E55" s="8">
        <f t="shared" si="6"/>
        <v>0.35850622406639004</v>
      </c>
      <c r="K55" s="7"/>
      <c r="L55" s="7"/>
    </row>
    <row r="56" spans="2:12" x14ac:dyDescent="0.25">
      <c r="B56" s="12" t="s">
        <v>17</v>
      </c>
      <c r="C56" s="6">
        <f t="shared" si="5"/>
        <v>2.1652439501918708</v>
      </c>
      <c r="D56" s="21"/>
      <c r="E56" s="8">
        <f t="shared" si="6"/>
        <v>0.63734439834024892</v>
      </c>
      <c r="K56" s="7"/>
      <c r="L56" s="7"/>
    </row>
    <row r="57" spans="2:12" x14ac:dyDescent="0.25">
      <c r="B57" s="12" t="s">
        <v>7</v>
      </c>
      <c r="C57" s="6">
        <f t="shared" si="5"/>
        <v>4.0936643433315059</v>
      </c>
      <c r="D57" s="21"/>
      <c r="E57" s="8">
        <f t="shared" si="6"/>
        <v>1.2049792531120334</v>
      </c>
    </row>
    <row r="58" spans="2:12" x14ac:dyDescent="0.25">
      <c r="B58" s="12" t="s">
        <v>18</v>
      </c>
      <c r="C58" s="6">
        <f t="shared" si="5"/>
        <v>5.7175973059754082</v>
      </c>
      <c r="D58" s="21"/>
      <c r="E58" s="8">
        <f t="shared" si="6"/>
        <v>1.6829875518672197</v>
      </c>
    </row>
    <row r="59" spans="2:12" x14ac:dyDescent="0.25">
      <c r="B59" s="13" t="s">
        <v>14</v>
      </c>
      <c r="C59" s="6">
        <f>AVERAGE(C47:C58)</f>
        <v>3.3972903124755267</v>
      </c>
      <c r="D59" s="21"/>
    </row>
    <row r="62" spans="2:12" ht="33.75" customHeight="1" x14ac:dyDescent="0.25">
      <c r="B62" s="19" t="s">
        <v>26</v>
      </c>
      <c r="C62" s="19"/>
      <c r="D62" s="19"/>
      <c r="E62" s="19"/>
      <c r="F62" s="19"/>
      <c r="G62" s="19"/>
    </row>
  </sheetData>
  <mergeCells count="6">
    <mergeCell ref="B2:G2"/>
    <mergeCell ref="B62:G62"/>
    <mergeCell ref="C28:E28"/>
    <mergeCell ref="C45:D45"/>
    <mergeCell ref="D30:D42"/>
    <mergeCell ref="D47:D59"/>
  </mergeCells>
  <pageMargins left="0.7" right="0.7" top="0.78740157499999996" bottom="0.78740157499999996" header="0.3" footer="0.3"/>
  <pageSetup paperSize="8" scale="81"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Cover</vt:lpstr>
      <vt:lpstr>Sheet (4)</vt:lpstr>
    </vt:vector>
  </TitlesOfParts>
  <Company>ONTRAS Gastransport GmbH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Krap, Niels</dc:creator>
  <cp:lastModifiedBy>Markus Oswald</cp:lastModifiedBy>
  <cp:lastPrinted>2017-06-27T12:26:12Z</cp:lastPrinted>
  <dcterms:created xsi:type="dcterms:W3CDTF">2017-01-31T17:51:16Z</dcterms:created>
  <dcterms:modified xsi:type="dcterms:W3CDTF">2017-09-28T06:17:07Z</dcterms:modified>
</cp:coreProperties>
</file>